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60" yWindow="15" windowWidth="10920" windowHeight="7875" firstSheet="1" activeTab="1"/>
  </bookViews>
  <sheets>
    <sheet name="infraestructura" sheetId="1" state="hidden" r:id="rId1"/>
    <sheet name="INFRAESTRUCTURA 1" sheetId="2" r:id="rId2"/>
    <sheet name="INFRAESTRUCTURA 2" sheetId="3" r:id="rId3"/>
    <sheet name="Hoja2" sheetId="5" r:id="rId4"/>
  </sheets>
  <definedNames>
    <definedName name="_xlnm.Print_Area" localSheetId="1">'INFRAESTRUCTURA 1'!$B$2:$K$107</definedName>
    <definedName name="_xlnm.Print_Area" localSheetId="2">'INFRAESTRUCTURA 2'!$B$2:$E$91</definedName>
    <definedName name="_xlnm.Print_Titles" localSheetId="1">'INFRAESTRUCTURA 1'!$2:$6</definedName>
    <definedName name="_xlnm.Print_Titles" localSheetId="2">'INFRAESTRUCTURA 2'!$2:$6</definedName>
  </definedNames>
  <calcPr calcId="144525"/>
</workbook>
</file>

<file path=xl/calcChain.xml><?xml version="1.0" encoding="utf-8"?>
<calcChain xmlns="http://schemas.openxmlformats.org/spreadsheetml/2006/main">
  <c r="G76" i="2" l="1"/>
  <c r="E68" i="3" l="1"/>
  <c r="B68" i="3"/>
  <c r="E9" i="3"/>
  <c r="E23" i="3"/>
  <c r="B23" i="3"/>
  <c r="E11" i="3"/>
  <c r="E10" i="3"/>
  <c r="G104" i="2"/>
  <c r="G95" i="2"/>
  <c r="G92" i="2"/>
  <c r="G90" i="2"/>
  <c r="G87" i="2"/>
  <c r="G84" i="2"/>
  <c r="G79" i="2"/>
  <c r="G75" i="2"/>
  <c r="G71" i="2" s="1"/>
  <c r="G72" i="2"/>
  <c r="G68" i="2"/>
  <c r="G65" i="2"/>
  <c r="G61" i="2"/>
  <c r="G50" i="2"/>
  <c r="G46" i="2"/>
  <c r="G42" i="2"/>
  <c r="G38" i="2"/>
  <c r="G35" i="2"/>
  <c r="G30" i="2"/>
  <c r="G26" i="2"/>
  <c r="G10" i="2"/>
  <c r="G8" i="2"/>
  <c r="H10" i="2"/>
  <c r="K10" i="2" s="1"/>
  <c r="K24" i="2"/>
  <c r="H24" i="2"/>
  <c r="G23" i="2"/>
  <c r="G59" i="2"/>
  <c r="H81" i="2"/>
  <c r="K81" i="2" s="1"/>
  <c r="G32" i="2"/>
  <c r="G91" i="2"/>
  <c r="G97" i="2"/>
  <c r="G98" i="2"/>
  <c r="G101" i="2"/>
  <c r="G14" i="2"/>
  <c r="G16" i="2"/>
  <c r="G19" i="2"/>
  <c r="G48" i="2"/>
  <c r="B7" i="3" l="1"/>
  <c r="B8" i="3"/>
  <c r="B9" i="3"/>
  <c r="B10" i="3"/>
  <c r="B11" i="3"/>
  <c r="B12" i="3"/>
  <c r="B13" i="3"/>
  <c r="B14" i="3"/>
  <c r="B16" i="3"/>
  <c r="B17" i="3"/>
  <c r="B18" i="3"/>
  <c r="B19" i="3"/>
  <c r="B20" i="3"/>
  <c r="B21" i="3"/>
  <c r="B22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5" i="3"/>
  <c r="B46" i="3"/>
  <c r="B47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3" i="3"/>
  <c r="B89" i="3"/>
  <c r="B90" i="3"/>
  <c r="B91" i="3"/>
  <c r="I50" i="2"/>
  <c r="H33" i="2"/>
  <c r="E30" i="3" s="1"/>
  <c r="H32" i="2"/>
  <c r="E29" i="3" s="1"/>
  <c r="H31" i="2"/>
  <c r="E28" i="3" s="1"/>
  <c r="H28" i="2"/>
  <c r="E26" i="3" s="1"/>
  <c r="H27" i="2"/>
  <c r="E25" i="3" s="1"/>
  <c r="H23" i="2"/>
  <c r="K23" i="2" s="1"/>
  <c r="H22" i="2"/>
  <c r="E21" i="3" s="1"/>
  <c r="H21" i="2"/>
  <c r="K21" i="2" s="1"/>
  <c r="H20" i="2"/>
  <c r="E19" i="3" s="1"/>
  <c r="H19" i="2"/>
  <c r="K19" i="2" s="1"/>
  <c r="H18" i="2"/>
  <c r="E17" i="3" s="1"/>
  <c r="H17" i="2"/>
  <c r="K17" i="2" s="1"/>
  <c r="H16" i="2"/>
  <c r="E15" i="3" s="1"/>
  <c r="H15" i="2"/>
  <c r="K15" i="2" s="1"/>
  <c r="H14" i="2"/>
  <c r="E13" i="3" s="1"/>
  <c r="H13" i="2"/>
  <c r="K13" i="2" s="1"/>
  <c r="H12" i="2"/>
  <c r="H11" i="2"/>
  <c r="K11" i="2" s="1"/>
  <c r="I104" i="2"/>
  <c r="J104" i="2"/>
  <c r="H105" i="2"/>
  <c r="H104" i="2" s="1"/>
  <c r="E89" i="3" s="1"/>
  <c r="H103" i="2"/>
  <c r="K103" i="2" s="1"/>
  <c r="H102" i="2"/>
  <c r="H101" i="2"/>
  <c r="K101" i="2" s="1"/>
  <c r="H100" i="2"/>
  <c r="H99" i="2"/>
  <c r="K99" i="2" s="1"/>
  <c r="H98" i="2"/>
  <c r="H97" i="2"/>
  <c r="K97" i="2" s="1"/>
  <c r="H96" i="2"/>
  <c r="H95" i="2"/>
  <c r="I61" i="2"/>
  <c r="J61" i="2"/>
  <c r="H93" i="2"/>
  <c r="E79" i="3" s="1"/>
  <c r="H91" i="2"/>
  <c r="E77" i="3" s="1"/>
  <c r="H89" i="2"/>
  <c r="E75" i="3" s="1"/>
  <c r="H88" i="2"/>
  <c r="E74" i="3" s="1"/>
  <c r="I87" i="2"/>
  <c r="J87" i="2"/>
  <c r="I84" i="2"/>
  <c r="J84" i="2"/>
  <c r="H85" i="2"/>
  <c r="H84" i="2" s="1"/>
  <c r="E71" i="3" s="1"/>
  <c r="H83" i="2"/>
  <c r="K83" i="2" s="1"/>
  <c r="H82" i="2"/>
  <c r="K82" i="2" s="1"/>
  <c r="H80" i="2"/>
  <c r="K80" i="2" s="1"/>
  <c r="H79" i="2"/>
  <c r="K79" i="2" s="1"/>
  <c r="I72" i="2"/>
  <c r="J72" i="2"/>
  <c r="H77" i="2"/>
  <c r="K77" i="2" s="1"/>
  <c r="H76" i="2"/>
  <c r="K76" i="2" s="1"/>
  <c r="H74" i="2"/>
  <c r="K74" i="2" s="1"/>
  <c r="I68" i="2"/>
  <c r="J68" i="2"/>
  <c r="I65" i="2"/>
  <c r="J65" i="2"/>
  <c r="H73" i="2"/>
  <c r="H72" i="2" s="1"/>
  <c r="E60" i="3" s="1"/>
  <c r="H69" i="2"/>
  <c r="H68" i="2" s="1"/>
  <c r="E57" i="3" s="1"/>
  <c r="H63" i="2"/>
  <c r="K63" i="2" s="1"/>
  <c r="H62" i="2"/>
  <c r="K62" i="2" s="1"/>
  <c r="K61" i="2" s="1"/>
  <c r="H66" i="2"/>
  <c r="H65" i="2" s="1"/>
  <c r="E55" i="3" s="1"/>
  <c r="H59" i="2"/>
  <c r="E51" i="3" s="1"/>
  <c r="H58" i="2"/>
  <c r="E50" i="3" s="1"/>
  <c r="H57" i="2"/>
  <c r="E49" i="3" s="1"/>
  <c r="H56" i="2"/>
  <c r="E48" i="3" s="1"/>
  <c r="H55" i="2"/>
  <c r="E47" i="3" s="1"/>
  <c r="H54" i="2"/>
  <c r="E46" i="3" s="1"/>
  <c r="H53" i="2"/>
  <c r="E45" i="3" s="1"/>
  <c r="H52" i="2"/>
  <c r="E44" i="3" s="1"/>
  <c r="H51" i="2"/>
  <c r="E43" i="3" s="1"/>
  <c r="H50" i="2"/>
  <c r="E42" i="3" s="1"/>
  <c r="H48" i="2"/>
  <c r="K48" i="2" s="1"/>
  <c r="H47" i="2"/>
  <c r="K47" i="2" s="1"/>
  <c r="H44" i="2"/>
  <c r="K44" i="2" s="1"/>
  <c r="H43" i="2"/>
  <c r="K43" i="2" s="1"/>
  <c r="H42" i="2"/>
  <c r="H39" i="2"/>
  <c r="K39" i="2" s="1"/>
  <c r="H40" i="2"/>
  <c r="K40" i="2" s="1"/>
  <c r="H38" i="2"/>
  <c r="K38" i="2" s="1"/>
  <c r="I35" i="2"/>
  <c r="J35" i="2"/>
  <c r="H36" i="2"/>
  <c r="H35" i="2" s="1"/>
  <c r="E31" i="3" s="1"/>
  <c r="I8" i="2"/>
  <c r="J8" i="2"/>
  <c r="H9" i="2"/>
  <c r="K9" i="2" s="1"/>
  <c r="F71" i="1"/>
  <c r="E71" i="1"/>
  <c r="C71" i="1"/>
  <c r="D66" i="1"/>
  <c r="B66" i="1"/>
  <c r="D65" i="1"/>
  <c r="B65" i="1"/>
  <c r="B60" i="1"/>
  <c r="D53" i="1"/>
  <c r="D52" i="1"/>
  <c r="B42" i="1"/>
  <c r="D6" i="1"/>
  <c r="B6" i="1"/>
  <c r="B71" i="1" s="1"/>
  <c r="D5" i="1"/>
  <c r="D4" i="1"/>
  <c r="D71" i="1" s="1"/>
  <c r="K66" i="2" l="1"/>
  <c r="K65" i="2" s="1"/>
  <c r="E81" i="3"/>
  <c r="K96" i="2"/>
  <c r="E83" i="3"/>
  <c r="K98" i="2"/>
  <c r="E85" i="3"/>
  <c r="K100" i="2"/>
  <c r="E87" i="3"/>
  <c r="K102" i="2"/>
  <c r="G107" i="2"/>
  <c r="K42" i="2"/>
  <c r="E36" i="3"/>
  <c r="K95" i="2"/>
  <c r="E80" i="3"/>
  <c r="J107" i="2"/>
  <c r="K88" i="2"/>
  <c r="H90" i="2"/>
  <c r="K91" i="2"/>
  <c r="H92" i="2"/>
  <c r="H61" i="2"/>
  <c r="E52" i="3" s="1"/>
  <c r="H26" i="2"/>
  <c r="H30" i="2"/>
  <c r="K51" i="2"/>
  <c r="K59" i="2"/>
  <c r="K57" i="2"/>
  <c r="K55" i="2"/>
  <c r="K53" i="2"/>
  <c r="K12" i="2"/>
  <c r="K14" i="2"/>
  <c r="K16" i="2"/>
  <c r="K18" i="2"/>
  <c r="K20" i="2"/>
  <c r="K22" i="2"/>
  <c r="K27" i="2"/>
  <c r="K32" i="2"/>
  <c r="E90" i="3"/>
  <c r="E88" i="3"/>
  <c r="E86" i="3"/>
  <c r="E84" i="3"/>
  <c r="E82" i="3"/>
  <c r="E72" i="3"/>
  <c r="E70" i="3"/>
  <c r="E67" i="3"/>
  <c r="E65" i="3"/>
  <c r="E61" i="3"/>
  <c r="E53" i="3"/>
  <c r="E41" i="3"/>
  <c r="E37" i="3"/>
  <c r="E35" i="3"/>
  <c r="E33" i="3"/>
  <c r="E22" i="3"/>
  <c r="E20" i="3"/>
  <c r="E18" i="3"/>
  <c r="E16" i="3"/>
  <c r="E14" i="3"/>
  <c r="E12" i="3"/>
  <c r="E8" i="3"/>
  <c r="K89" i="2"/>
  <c r="K93" i="2"/>
  <c r="I107" i="2"/>
  <c r="K50" i="2"/>
  <c r="K58" i="2"/>
  <c r="K56" i="2"/>
  <c r="K54" i="2"/>
  <c r="K52" i="2"/>
  <c r="K28" i="2"/>
  <c r="K31" i="2"/>
  <c r="K33" i="2"/>
  <c r="E69" i="3"/>
  <c r="E66" i="3"/>
  <c r="E64" i="3"/>
  <c r="E62" i="3"/>
  <c r="E58" i="3"/>
  <c r="E56" i="3"/>
  <c r="E54" i="3"/>
  <c r="E40" i="3"/>
  <c r="E38" i="3"/>
  <c r="E34" i="3"/>
  <c r="E32" i="3"/>
  <c r="K105" i="2"/>
  <c r="K104" i="2" s="1"/>
  <c r="K72" i="2"/>
  <c r="H75" i="2"/>
  <c r="K85" i="2"/>
  <c r="K84" i="2" s="1"/>
  <c r="H87" i="2"/>
  <c r="H8" i="2"/>
  <c r="K36" i="2"/>
  <c r="K35" i="2" s="1"/>
  <c r="K69" i="2"/>
  <c r="K68" i="2" s="1"/>
  <c r="K73" i="2"/>
  <c r="H46" i="2"/>
  <c r="K87" i="2" l="1"/>
  <c r="E73" i="3"/>
  <c r="K75" i="2"/>
  <c r="E63" i="3"/>
  <c r="E24" i="3"/>
  <c r="K26" i="2"/>
  <c r="E78" i="3"/>
  <c r="K92" i="2"/>
  <c r="K90" i="2"/>
  <c r="E76" i="3"/>
  <c r="K46" i="2"/>
  <c r="E39" i="3"/>
  <c r="K8" i="2"/>
  <c r="E7" i="3"/>
  <c r="E27" i="3"/>
  <c r="K30" i="2"/>
  <c r="H71" i="2"/>
  <c r="K71" i="2" l="1"/>
  <c r="E59" i="3"/>
  <c r="K107" i="2"/>
  <c r="H107" i="2"/>
  <c r="E91" i="3" s="1"/>
</calcChain>
</file>

<file path=xl/sharedStrings.xml><?xml version="1.0" encoding="utf-8"?>
<sst xmlns="http://schemas.openxmlformats.org/spreadsheetml/2006/main" count="438" uniqueCount="338">
  <si>
    <t>Nro. Partida</t>
  </si>
  <si>
    <t>Descripción</t>
  </si>
  <si>
    <t>PROYECTO</t>
  </si>
  <si>
    <t>Suma de Presupuesto</t>
  </si>
  <si>
    <t>Suma de Recurso Propio</t>
  </si>
  <si>
    <t>Recursos Externos</t>
  </si>
  <si>
    <t>Suma de CREDITO</t>
  </si>
  <si>
    <t>Suma de DONACIONES</t>
  </si>
  <si>
    <t>APERTURA DE VARIAS VÍAS URBANAS</t>
  </si>
  <si>
    <t>Nro. 7.3.36.5.01.04.06</t>
  </si>
  <si>
    <t>Apertura vías urbanas - rurales</t>
  </si>
  <si>
    <t>APERTURA DE VIAS URBANAS VIA EL TEJAR</t>
  </si>
  <si>
    <t>BARRIO SOLIDARIO</t>
  </si>
  <si>
    <t>Nro. 7.3.36.5.01.04.14</t>
  </si>
  <si>
    <t>Barrio Solidario</t>
  </si>
  <si>
    <t>CASA DEL ARCO</t>
  </si>
  <si>
    <t>Nro. 7.3.36.5.01.04.01</t>
  </si>
  <si>
    <t>Equipamientos Comunitarios Urbanos - Rurales</t>
  </si>
  <si>
    <t>CASA ULLAURI</t>
  </si>
  <si>
    <t>CENTRO MULTIPLE MUNICIPAL</t>
  </si>
  <si>
    <t>Nro. 7.3.36.5.01.07.01</t>
  </si>
  <si>
    <t>Edificios Municipales</t>
  </si>
  <si>
    <t>CICLOVIAS</t>
  </si>
  <si>
    <t>Nro.7.3.36.5.01.05.05</t>
  </si>
  <si>
    <t>Otras obras de transporte y vías</t>
  </si>
  <si>
    <t>COMPLEJO DEPORTIVO CULTURAL - YANUNCAY</t>
  </si>
  <si>
    <t>CONSTRUCCION AULA Y ARREGLO DE PATIO ESCUELA CAZADORES DE LOS RIOS (arrastre)</t>
  </si>
  <si>
    <t>Nro. 7.3.36.5.01.04.02</t>
  </si>
  <si>
    <t>Mejoramiento y Mantenimiento de la Infraestructura Educativa</t>
  </si>
  <si>
    <t>CONSTRUCCION PATIO OPERACIONAL SIT</t>
  </si>
  <si>
    <t>CONVENIOS INTERINSTITUCIONALES</t>
  </si>
  <si>
    <t>Nro. 7.3.36.5.01.99.03</t>
  </si>
  <si>
    <t>Convenios Inter institucionales</t>
  </si>
  <si>
    <t>DISTRIB. TRAFICO Y PASOS PEATONALES</t>
  </si>
  <si>
    <t>Nro. 7.3.36.5.01.05.04</t>
  </si>
  <si>
    <t>Distribuir de tráfico y pasos peatonales</t>
  </si>
  <si>
    <t>EJECUCION DE ESPACIOS RESIDUALES DEL CENTRO HISTORICO</t>
  </si>
  <si>
    <t>ESCALINATAS</t>
  </si>
  <si>
    <t>Nro. 7.3.36.5.01.04.05</t>
  </si>
  <si>
    <t>Muros, Escalinatas y Afines (Sector Urbano)</t>
  </si>
  <si>
    <t>Parque del Circo Social</t>
  </si>
  <si>
    <t>Nro. 7.3.36.5.01.04.07.03</t>
  </si>
  <si>
    <t>Varios Parques y Plazas</t>
  </si>
  <si>
    <t>ESTADIO MUNICIPAL</t>
  </si>
  <si>
    <t>FUNDACION VARGAS TORRES - ARRASTRE</t>
  </si>
  <si>
    <t xml:space="preserve">INSTITUTO  DE PARALISIS CEREBRAL IPCA </t>
  </si>
  <si>
    <t>INTERVENCIONES EN DIVERSOS CENTROS EDUCATIVOS</t>
  </si>
  <si>
    <t>LARDIN BOTÁNICO</t>
  </si>
  <si>
    <t>MANTENIMEINTO DE CASAS COMUNALES</t>
  </si>
  <si>
    <t>MANTENIMIENTO DE  DE PUENTES , PASARELAS Y PASOS A DESNIVEL</t>
  </si>
  <si>
    <t>Nro. 7.3.36.5.05.01.01</t>
  </si>
  <si>
    <t>Mantenimiento de vías Urbanas y Rurales</t>
  </si>
  <si>
    <t>MANTENIMIENTO DE PAVIMENTO CON ADOCRETO, VARIAS CALLES DE LA CIUDAD</t>
  </si>
  <si>
    <t>MANTENIMIENTO DE PLANTA ASFÁLTICA</t>
  </si>
  <si>
    <t>Nro. 7.3.36.5.05.01.04</t>
  </si>
  <si>
    <t>Plantas Asfalticas (operación y Mantenimiento)</t>
  </si>
  <si>
    <t>MANTENIMIENTO VÍAS ADOQUIN</t>
  </si>
  <si>
    <t>MANTENIMIENTO VÍAS LASTRE Y/O TIERRA</t>
  </si>
  <si>
    <t>MANTENIMIENTO Y MEJORAM.VÍAS PAVIMENTO FLEXIBLE</t>
  </si>
  <si>
    <t>MANTENIMIENTO Y MEJORAMIENTO DE VÍAS PAVIMENTO RÍGIDO</t>
  </si>
  <si>
    <t>MANTENIMIENTO Y REPARACION DE VEREDAS Y BORDILLOS</t>
  </si>
  <si>
    <t>MEJORAMIENTO DE INTERSECCIONES CONFLICTIVAS</t>
  </si>
  <si>
    <t>MEJORAMIENTO DE VEREDAS Y BORDILLOS EN DIVERSAS CALLES DE LA CIUDAD FASE C (arrastre)</t>
  </si>
  <si>
    <t>Nro. 7.3.36.5.01.04.03</t>
  </si>
  <si>
    <t>Veredas y Bordillos</t>
  </si>
  <si>
    <t>MEJORAMIENTO LABORATORIO FISACLIZ.</t>
  </si>
  <si>
    <t>MEJORAMIENTO Y CONSTRUCCION DE VARIOS PUENTES Y PASARELAS</t>
  </si>
  <si>
    <t>Nro. 7.3.36.5.01.05.01</t>
  </si>
  <si>
    <t>Puentes y pasarelas Urbanas</t>
  </si>
  <si>
    <t>MERCADOS</t>
  </si>
  <si>
    <t>Nro. 7.3.36.5.01.07.03</t>
  </si>
  <si>
    <t>Mercados y Ferias Libres</t>
  </si>
  <si>
    <t>OBRAS DE MITIGACIÓN EN LA CIUDADELA JAIME ROLDOS (arrastre)</t>
  </si>
  <si>
    <t>Nro. 7.3.36.5.01.99.01</t>
  </si>
  <si>
    <t>Obras emergentes Unidad de Desastres</t>
  </si>
  <si>
    <t>OBRAS EMERGENTES (UNIDAD DE GESTIÓN DE RIESGOS)</t>
  </si>
  <si>
    <t xml:space="preserve">PARQUES Y PLAZAS  URBANAS (Anexo Nro.   ) </t>
  </si>
  <si>
    <t>PLAZOLETA DE SAN ROQUE</t>
  </si>
  <si>
    <t>PRESUPUESTO PARTICIPATIVOS JUNTAS PARROQUIALES</t>
  </si>
  <si>
    <t>Nro. 7.3.36.5.01.99.04</t>
  </si>
  <si>
    <t>Asignación Juntas Parroquiales</t>
  </si>
  <si>
    <t>RECAPEO EN VARIAS CALLES DE LA CIUDAD Y PAVIMENTACIÓN FLEXIBLE</t>
  </si>
  <si>
    <t>Nro. 7.3.36.5.01.04.10</t>
  </si>
  <si>
    <t>Recapeo de varias calles d ela ciudad</t>
  </si>
  <si>
    <t xml:space="preserve">RECONSTRUCCION ATENCION CLIENTES AVALUOS Y OTROS </t>
  </si>
  <si>
    <t>RECUPERACION CASA MARY CORILE</t>
  </si>
  <si>
    <t>RECUPERACION CASA PATRIMONIAL V. J. CUESTA</t>
  </si>
  <si>
    <t>RECUPERACION VEREDAS E ILUMINACION SUBIDA DE TODOS SANTOS</t>
  </si>
  <si>
    <t>REGENERACIÓN DE LA PLAZA DE SAN FRANCISCO Y SUS ÁREAS ANEXAS</t>
  </si>
  <si>
    <t>Nro. 7.3.36.5.01.04.07.02</t>
  </si>
  <si>
    <t>Regeneración de la plaza de San Francisco y äras Anexas</t>
  </si>
  <si>
    <t xml:space="preserve">REHABILITACIÓN DEL PARQUE DE LA MADRE Y CONSTRUCCIÓN DE PARQUEADEROS_x000D_ (arrastre)
</t>
  </si>
  <si>
    <t>Nro. 7.3.36.5.01.04.07.01</t>
  </si>
  <si>
    <t>Rehabilitación del parque de la madre y construcción de parqueaderos</t>
  </si>
  <si>
    <t>REHABILITACION DEL SECTOR DEL VECINO</t>
  </si>
  <si>
    <t>REHABILITACION PLAZOLETA PUENTE ROTO</t>
  </si>
  <si>
    <t>REPARACION Y READECUACION DE BATERIAS SANITARIAS</t>
  </si>
  <si>
    <t>REPAVIMENTACION DE VARIAS CALLES DE LA CIUDAD DE CUENCA - ARRASTRE</t>
  </si>
  <si>
    <t>RESTAURACION DE LA PLAZOLETA DEL OTORONGO</t>
  </si>
  <si>
    <t>RESTAURACION DEL CENTRO CULTURAL ARTESANAL CASAS DEL VADO</t>
  </si>
  <si>
    <t>RESTAURACION DEL MUSEO DEL ALFARERO (arrastre)</t>
  </si>
  <si>
    <t>SEÑALIZACION VIAL</t>
  </si>
  <si>
    <t>Nro. 7.3.36.5.01.04.08</t>
  </si>
  <si>
    <t>Señalización y Mobiliario Urbano</t>
  </si>
  <si>
    <t>SEÑALIZACION Y MOBILIARIO URBANO</t>
  </si>
  <si>
    <t>TERMINACION DE OBRAS RESTAURACION IGLESIA TODOS SANTOS (arrastre)</t>
  </si>
  <si>
    <t>TERMINACION ESCUELA CENTRAL</t>
  </si>
  <si>
    <t>Nro. 7.3.36.5.01.04.12</t>
  </si>
  <si>
    <t>Restauración y Adaptación a Nuevo uso</t>
  </si>
  <si>
    <t>TERMINACION RESTAURACION MUSEO REMIGIO CRESPO TORAL</t>
  </si>
  <si>
    <t>Nro. 7.3.36.5.01.04.11</t>
  </si>
  <si>
    <t>Restauración del museo Remigio Crespo Total</t>
  </si>
  <si>
    <t>VARIOS MUROS</t>
  </si>
  <si>
    <t>Obras den la Catedral La Inmaculada</t>
  </si>
  <si>
    <t>VEREDAS CENTRO HISTORICO</t>
  </si>
  <si>
    <t>TOTAL</t>
  </si>
  <si>
    <t>PROYECTOS</t>
  </si>
  <si>
    <t>UBICACIÓN</t>
  </si>
  <si>
    <t>VALOR DE LA OBRA</t>
  </si>
  <si>
    <t>FINANCIAMIENTO</t>
  </si>
  <si>
    <t>INVERSIÓN TOTAL ANUAL</t>
  </si>
  <si>
    <t>PARROQUIA URBANA</t>
  </si>
  <si>
    <t>PARROQUIA RURAL</t>
  </si>
  <si>
    <t>TODO EL CANTÓN</t>
  </si>
  <si>
    <t>DE ARRASTRE</t>
  </si>
  <si>
    <t>NUEVO</t>
  </si>
  <si>
    <t>RECURSOS PROPIOS</t>
  </si>
  <si>
    <t>CRÉDITO</t>
  </si>
  <si>
    <t>DONACIONES</t>
  </si>
  <si>
    <t>MATRIZ DE ANALISIS DEL POA - 2013 POR OBJETIVOS Y METAS.</t>
  </si>
  <si>
    <t>OBJETIVO</t>
  </si>
  <si>
    <t>INDICADOR META</t>
  </si>
  <si>
    <t>PRESUPUESTO PROPIO</t>
  </si>
  <si>
    <t>DOLARES AMERICANOS</t>
  </si>
  <si>
    <t>EQUIPAMIENTOS COMUNITARIOS URBANOS - RURALES  PARTIDA Nro. 7.3.36.5.01.04.01</t>
  </si>
  <si>
    <t>CASAS COMUNALES Y BARRIALES</t>
  </si>
  <si>
    <t>Varios</t>
  </si>
  <si>
    <t>EQUIPAMIENTOS URBANOS</t>
  </si>
  <si>
    <t>Casa del Arco</t>
  </si>
  <si>
    <t>Museo y Fundación Vargas Torres</t>
  </si>
  <si>
    <t>Casa Ullauri</t>
  </si>
  <si>
    <t>Reparación y Recuperación de Baterías Sanitarias</t>
  </si>
  <si>
    <t>Obras en la Catedral Inmaculada</t>
  </si>
  <si>
    <t>Restauración del Museo del Alfarero</t>
  </si>
  <si>
    <t>Terminación obras de Restauración en la Iglesia de Todos Santos</t>
  </si>
  <si>
    <t>Recuperación casa Patrimonial Ubicada en la Plaza Victor J. Cuesta.</t>
  </si>
  <si>
    <t>MEJORAMIENTO Y MANTENIMIENTO DE LA INFRAESTRUCTURA EDUCATIVA PARTIDA Nro. 7.3.36.5.01.04.02</t>
  </si>
  <si>
    <t>Intervenciones diversas en Establecimientos Educativos</t>
  </si>
  <si>
    <t>MEJORAMIENTO Y  MANTENIMIENTO DE LA INFRAESTRUCTURA EDUCATIVA</t>
  </si>
  <si>
    <t>VEREDAS Y BORDILLOS</t>
  </si>
  <si>
    <t>VEREDAS Y BORDILLOS PARTIDA Nro. 7.3.36.5.01.04.03</t>
  </si>
  <si>
    <t>Veredas del Centro Histórico</t>
  </si>
  <si>
    <t>RESTAURACIÓN Y ADAPTACIÓN DEL NUEVO USO DEL ESCUELA CENTRAL PARTIDA Nro. 7.3.36.5.01.04.12</t>
  </si>
  <si>
    <t>Proyecto de Restauración y Adaptación del nuevo uso del Escuela Central</t>
  </si>
  <si>
    <t>ESCUELA CENTRAL</t>
  </si>
  <si>
    <t>BARRIO SOLIDARIO PARTIDA Nro. 7.3.36.5.01.04.14</t>
  </si>
  <si>
    <t>PROGRAMA DE BARRIO SOLIDARIO</t>
  </si>
  <si>
    <t>Barrio Solidario.</t>
  </si>
  <si>
    <t>Repavimentación de varias calles</t>
  </si>
  <si>
    <t>MUROS ESCALINATAS Y AFINES PARTIDA Nro. 7.3.36.5.01.04.05</t>
  </si>
  <si>
    <t>MUROS Y ESCALINATAS</t>
  </si>
  <si>
    <t>Muros</t>
  </si>
  <si>
    <t>Escalinatas</t>
  </si>
  <si>
    <t>APERTURA DE VÍAS URBANAS Y RURALES PARTIDA Nro. 7.3.36.5.01.04.06</t>
  </si>
  <si>
    <t>APERTUDA DE VIAS URBANAS Y RURALES</t>
  </si>
  <si>
    <t>Calle El Tejar</t>
  </si>
  <si>
    <t>PARQUES Y PLAZAS DE CUENCA PARTIDA Nro. 7.3.36.5.01.04.07</t>
  </si>
  <si>
    <t>PARQUES Y PLAZAS DE CUENCA.</t>
  </si>
  <si>
    <t>Plazoleta de San Roque</t>
  </si>
  <si>
    <t>Rehabilitación  Plazoleta Puente Roto</t>
  </si>
  <si>
    <t>Restauración de la Plazoleta del Otorongo</t>
  </si>
  <si>
    <t>SEÑALIZACIÓN Y MOBILIARIO URBANO PARTIDA Nro. 7.3.36.5.01.04.08</t>
  </si>
  <si>
    <t>SEÑALIZACIÓN Y MOBILIARIO URBANO.</t>
  </si>
  <si>
    <t>RECAPEO VARIAS CALLES DE LA CIUDAD PARTIDA Nro. 7.3.36.5.01.04.10</t>
  </si>
  <si>
    <t>RECAPEO DE VARIAS CALLES DE LA CIUDAD.</t>
  </si>
  <si>
    <t>RESTAURACIÓN MUSEO PARTIDA Nro. 7.3.36.5.01.04.11</t>
  </si>
  <si>
    <t>RESTAURACIÓN DE MUSEOS</t>
  </si>
  <si>
    <t>Restauración del Museo Remigio Crespo Toral</t>
  </si>
  <si>
    <t>PUENTES Y PASARELAS URBANAS.</t>
  </si>
  <si>
    <t>Puentes y Pasarelas Urbanas.</t>
  </si>
  <si>
    <t>OBRAS PÚBLICAS DE TRANSPORTE PARTIDA Nro. 7.3.36.5.01.05</t>
  </si>
  <si>
    <t>Construcción del patio operativo del SIT</t>
  </si>
  <si>
    <t>OBRAS DE TRANSPORTE Y VÍAS</t>
  </si>
  <si>
    <t>OBRAS PÚBLICAS Y TRANSPROTE.</t>
  </si>
  <si>
    <t>CONSTRUCCIONES Y EDIFICACIONES PARTIDA Nro. 7.3.36.5.01.07</t>
  </si>
  <si>
    <t>EDIFICACIONES MUNICIPALES.</t>
  </si>
  <si>
    <t>Obras Varias en Edificios Municipales</t>
  </si>
  <si>
    <t>Obras en Centro Múltiple Municipal</t>
  </si>
  <si>
    <t>Obras Varias en el Estadio Municipal</t>
  </si>
  <si>
    <t>MERCADOS Y FERIAS LIBRES</t>
  </si>
  <si>
    <t>Varias Obras en los Mercados</t>
  </si>
  <si>
    <t>OBRAS DE INFRAESTRUCTURA PARTIDA Nro. 7.3.36.5.01.99.</t>
  </si>
  <si>
    <t>OBRAS EMERGENTES UNIDAD DE DESASTRES</t>
  </si>
  <si>
    <t>Varias obras emergentes</t>
  </si>
  <si>
    <t>Obras de Mitigación Ciudadela Jaime Roldos</t>
  </si>
  <si>
    <t xml:space="preserve">CONVENIOS INTER INSTITUCIONALES </t>
  </si>
  <si>
    <t>Varios Convenios</t>
  </si>
  <si>
    <t>ASIGNACION A LAS JUNTAS PARROQUIALES</t>
  </si>
  <si>
    <t>Asignación a las Juntas Parroquiales (Presupuesto Participativo)</t>
  </si>
  <si>
    <t>TOTAL DE OBRAS PÚBLICAS</t>
  </si>
  <si>
    <t>MANTENIMIENTO Y REPARACIONES PARTIDA Nro. 7.3.36.5.05.01</t>
  </si>
  <si>
    <t>MANTENIMEINTO DE VIAS URBANAS Y RURALES</t>
  </si>
  <si>
    <t>PLANTA ASFALTICA (Operación y Mantenimiento)</t>
  </si>
  <si>
    <t>SECRETARIA DE INFRAESTRUCTURA</t>
  </si>
  <si>
    <t>Instituto de Parálisis Cerebral IPCA</t>
  </si>
  <si>
    <t>Escuela Cazadores de los Ríos</t>
  </si>
  <si>
    <t>Rehabilitación del Parque de la Madre y Construcción de parqueadero</t>
  </si>
  <si>
    <t>Parque Jardín botánico</t>
  </si>
  <si>
    <t>Señalización Vial</t>
  </si>
  <si>
    <t>Ciclo vías</t>
  </si>
  <si>
    <t>Mantenimiento de vías de lastre o tierra</t>
  </si>
  <si>
    <t>mantenimiento y mejora vías pavimento flexible</t>
  </si>
  <si>
    <t>Mantenimiento y mejora vías pavimento rígido</t>
  </si>
  <si>
    <t>Mantenimiento vías de adoquín</t>
  </si>
  <si>
    <t>Mantenimiento de veredas y bordillos</t>
  </si>
  <si>
    <t>Mantenimiento y mejoramiento de intersecciones conflictivas</t>
  </si>
  <si>
    <t>Mantenimiento de puentes y pasos a desnivel</t>
  </si>
  <si>
    <t>Mantenimiento de Planta Asfáltica Trituradora</t>
  </si>
  <si>
    <t>Diversas casas comunales</t>
  </si>
  <si>
    <t xml:space="preserve"> </t>
  </si>
  <si>
    <t>San Sebastián (Sector el Cebollar)</t>
  </si>
  <si>
    <t>Sucre</t>
  </si>
  <si>
    <t>Dotar a la ciudad de un museo de sitio temático y de carácter interactivo sobre los diferentes recursos naturales, técnicos y científicos  utilizados por el hombre para satisfacer necesidades de consumo de energía y la electricidad.</t>
  </si>
  <si>
    <t xml:space="preserve">Recuperar un inmueble de gran valor patrimonial, histórico y simbólico de uno de los barrios más tradicionales de la ciudad,  para ponerlo al servicio de la comunidad como un equipamiento cultural comunitario. </t>
  </si>
  <si>
    <t xml:space="preserve">Implementación de un museo relacionado con la poesía, así como áreas de lectura y cafetería como parte del manejo y gestión del equipamiento. </t>
  </si>
  <si>
    <t>Mantener y readecuación de las baterías sanitarias de propiedad municipal ubicadas dentro del Centro Histórico de cuenca, a fin de mejorar el servicio que actualmente prestan estos equipamientos.</t>
  </si>
  <si>
    <t>Realizar el mantenimiento integral de siete baterías sanitarias ubicadas en diferentes barrios y parroquias del Centro Histórico de Cuenca.</t>
  </si>
  <si>
    <t>Realizar el mantenimiento de las obras emergentes ejecutadas en su oportunidad con fondos del Ministerio Coordinador de Patrimonio</t>
  </si>
  <si>
    <t>Recuperar cinco inmuebles de propiedad municipal ubicados en uno sectores más importantes de la ciudad para implementar un Centro Cultural Artesanal</t>
  </si>
  <si>
    <t>Implementar talleres de gastronomía, áreas de exposiciones y tiendas de artesanías como actividades compatibles con las características de las edificaciones y de usos tradicionales del sector</t>
  </si>
  <si>
    <t xml:space="preserve">Implementar un espacio cultural comunitario en la cual se refleje el pasado del barrio Convención del 45, la tradición de alfareros y se proyecte como un centro de atractivo turístico importante  de la ciudad.  </t>
  </si>
  <si>
    <t>Implementación de un museo y una farmacia comunitaria que reforzará el carácter tradicional y actividades que se desarrollan en el barrio</t>
  </si>
  <si>
    <t>Promover y apoyar a la recuperación del Patrimonio Cultural Edificado mediante la dotación de un nuevo y adecuado espacio público de apoyo al desarrollo cultural de Cuenca</t>
  </si>
  <si>
    <t>Dotar de nuevos y adecuados equipamientos de apoyo al desarrollo cultural de Cuenca mediante la implementación de un Centro Cultural Municipal que promueva la cultura en todos sus ámbitos.</t>
  </si>
  <si>
    <t>Mejoramiento integral de pisos y elementos arquitectónicos constitutivos que conforman el espacio (arenero central, canales, etc.)</t>
  </si>
  <si>
    <t>Intervención en la edificación patrimonial o contenedor, mediante la implementación de áreas administrativas, talleres, salas de exhibición permanentes e incluso la ejecución del proyecto paisajista de exteriores del museo.</t>
  </si>
  <si>
    <t>Intervenir los espacios remanentes del Centro Histórico con la finalidad de evitar la contaminación ambiental y mejorar la imagen urbana de esta zona de la ciudad.</t>
  </si>
  <si>
    <t>Transformar los espacios remanentes del Centro Histórico convertidos en lugares desagradables en sitios limpios, seguros, iluminados, ambientales y visualmente agradables</t>
  </si>
  <si>
    <t>Gil Ramirez Dávalos</t>
  </si>
  <si>
    <t xml:space="preserve">El vecino                                                        </t>
  </si>
  <si>
    <t xml:space="preserve">El Sagrario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</si>
  <si>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</si>
  <si>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Recuperar las edificaciones mediante un proceso técnico de puesta en valor, restauración y conservación, sin afectar sus características espaciales, elementos decorativos, sistemas constructivos e incluso el contexto natural inmediato.</t>
  </si>
  <si>
    <t xml:space="preserve">Concluir la restauración arquitectónica de la iglesia, así como para intervenir el atrio y terraza aledaña de la misma </t>
  </si>
  <si>
    <t xml:space="preserve">Implementación de biblioteca, hemeroteca, salas de exposición, mediateca, auditorio, salas poli funcionales, talleres (música, danza, teatro, dibujo y manualidades), auditorio, patio de uso múltiple y cafetería.
</t>
  </si>
  <si>
    <t>Recuperar para la ciudad un espacio público de especiales características y significado, manteniendo los usos y el carácter tradicional que lo constituye.</t>
  </si>
  <si>
    <t>Recuperar la plaza como un espacio abierto y versátil, así como la dotación de espacios adecuados para la comercialización de productos y la implementación de parqueadero subterráneo que potencie el uso de vivienda y facilite la movilidad en el sector y la ciudad.</t>
  </si>
  <si>
    <t>Recuperar para el sector un espacio público de especiales características y significado para el barrio.</t>
  </si>
  <si>
    <t>Mejoramiento integral de pisos, espacios verdes y mobiliario existentes, a fin de generar un espacio atractivo para quienes residen y visitan el sector.</t>
  </si>
  <si>
    <t>Recuperar para la ciudad un monumento turístico de especiales características históricas y de gran importancia para la ciudad.</t>
  </si>
  <si>
    <t>Implementar acciones de consolidación de estructuras existentes (pisos, balaustre, etc.) garantizando la conservación de las características originales del bien.</t>
  </si>
  <si>
    <t>Mejorar las características y físicas del espacio público, a fin de potenciar el uso y desarrollo de actividades que en éste se realizan</t>
  </si>
  <si>
    <t>Implementar el Museo Histórico de la Ciudad “Remigio Crespo Toral” sobre la base de los avances tecnológicos y las condiciones de nuevo uso que requiere un equipamiento cultural de estas características.</t>
  </si>
  <si>
    <t xml:space="preserve">Mejorar la seguridad en la movilidad peatonal en el Centro Histórico de Cuenca. </t>
  </si>
  <si>
    <t>Recuperación de 1 km de veradas con adecuadas condiciones de transitabilidad en el centro histórico - arrastre 2012</t>
  </si>
  <si>
    <t>Recuperación de 8 km de veradas con adecuadas condiciones de transitabilidad en el centro histórico.</t>
  </si>
  <si>
    <t>Mejoramiento de las condiciones de vida de población urbana en sectores donde las vías son de lastre y/o tierra.</t>
  </si>
  <si>
    <t>Mejoramiento de 15 km. de vías. En sectores urbanos de Cuenca.   OJO ESO SE PUEDE HACER SIEMPRE QUE SE FINANCIE RECURSOS CREDITO</t>
  </si>
  <si>
    <t>Ampliar horizonte de vida útil de vías arteriales y colectoras de Cuenca en proceso de deterioro</t>
  </si>
  <si>
    <t>Repavimentación de 7 km de vías arteriales y colectoras</t>
  </si>
  <si>
    <t xml:space="preserve">Posibilitar acceso vial carrozable a inmuebles </t>
  </si>
  <si>
    <t xml:space="preserve">Apertura 3 km vías en diferentes sectores de Cuenca </t>
  </si>
  <si>
    <t xml:space="preserve">Complementar red vial arterial sector nor - oeste de Cuenca </t>
  </si>
  <si>
    <t>Apertura y puesta en funcionamiento vía el Tejar.</t>
  </si>
  <si>
    <t xml:space="preserve">Mejorar las condiciones de funcionamiento  del parque de la Madre para el desarrollo de actividades deportivas, culturales, educativas, recreacionales, sociales y turísticas. </t>
  </si>
  <si>
    <t>Repavimentación de 20 km de vías arteriales y colectoras</t>
  </si>
  <si>
    <t>Atender demandas emergentes de riesgos naturales en Cuenca.</t>
  </si>
  <si>
    <t xml:space="preserve">Intervenciones  en  sectores de riesgos </t>
  </si>
  <si>
    <t>Implementar Plan de mitigación emergente de riesgos en la Ciudadela Jaime Rodos.</t>
  </si>
  <si>
    <t>Implementar acciones  emergentes de obra civil  en la Ciudadela Jaime Rodos</t>
  </si>
  <si>
    <t>Posibilitar acciones mancomundas para el mejoramiento de servicios públicos con instituciones públicas nacionales</t>
  </si>
  <si>
    <t>Ejecución de inversiones mancomunadas en convenio con instituciones públicas nacionales</t>
  </si>
  <si>
    <t>Mantener en adecuadas condiciones de transitabilidad en vías de lastre o tierra urbanas del cantón Cuenca.</t>
  </si>
  <si>
    <t>Mantenimiento de 600 km de vías en lastre y/o Tierra</t>
  </si>
  <si>
    <t>Mantener en adecuadas condiciones de transitabilidad en vías con Pavimento flexible urbanas del cantón Cuenca.</t>
  </si>
  <si>
    <t>Mantenimiento de 100 km. de vías que disponen de pavimento flexible.</t>
  </si>
  <si>
    <t>Mantener en adecuadas condiciones de transitabilidad en vías con Pavimento Rígido urbanas del cantón Cuenca.</t>
  </si>
  <si>
    <t>Mantenimiento de 8 km. de vías que disponen de pavimento rígido.</t>
  </si>
  <si>
    <t>Mantener en adecuadas condiciones de transitabilidad en vías con Adoquín de piedra  urbanas del cantón Cuenca.</t>
  </si>
  <si>
    <t>Mantenimiento de 13 km. de vías que disponen del Centro Histórico de Cuenca.</t>
  </si>
  <si>
    <t>Mantener en adecuadas condiciones de transitabilidad peatonal en veredas del centro histórico y su periferia.</t>
  </si>
  <si>
    <t>Mantenimiento de 10 km. de vías que disponen del Centro Histórico de Cuenca.</t>
  </si>
  <si>
    <t>Posibilitar adecuado funcionamiento de intersecciones hacia donde confluyen un intensivo tráfico vehicular.</t>
  </si>
  <si>
    <t>Mantenimiento de estructuras viales en intersecciones conflictivas</t>
  </si>
  <si>
    <t>Posibilitar adecuado funcionamiento de estructuras viales.</t>
  </si>
  <si>
    <t>Mantenimiento de distribuidores de tráfico y pasos peatonales</t>
  </si>
  <si>
    <t>Mantener en adecuadas condiciones de transitabilidaden vías con adocreto.</t>
  </si>
  <si>
    <t>Mantenimiento de 3 km. de vías con adocreto en la zona urbana de Cuenca.</t>
  </si>
  <si>
    <t>Producción de asfalto para el bacheo de 100 km. de vías.</t>
  </si>
  <si>
    <t>Mantenimiento y Pavimento conadocreto, varias calles de la ciudad</t>
  </si>
  <si>
    <t>San Sebastian</t>
  </si>
  <si>
    <t xml:space="preserve">Mejoramiento de 35,000 m2 de áreas para esparcimiento, recreación,  deportes y construcción de 190 parqueaderos públicos subterráneos. </t>
  </si>
  <si>
    <t>Regeneración d ella Plaza de San Francisco y áreas Anexas</t>
  </si>
  <si>
    <t>Mantenimiento y mejora vías pavimento flexible</t>
  </si>
  <si>
    <t>Construir y fortalecer espacios públicos, interculturales de encuentro común implementando un sistema de  transporte no motorizado.</t>
  </si>
  <si>
    <t>Construcción de la primera terminal operacional del SIT</t>
  </si>
  <si>
    <t>Construcción del Patio del SIT</t>
  </si>
  <si>
    <t>Mejorar la señalización en los corredores viales del Cantón  para efectos de generar seguridad  víal de los ciudadanos.</t>
  </si>
  <si>
    <t>66.000 metros lineales de señalización horizontal y 8.000 metros cuadrados de pasos peatonales.</t>
  </si>
  <si>
    <t>Mobiliario señalizado acorde a las caracteristicas técnicas.</t>
  </si>
  <si>
    <t>Conservar la funcionalidad y servicio comunitario que prestan las infraestructuras al servicio de sectores poblacionales organizados.</t>
  </si>
  <si>
    <t>10 casas comunales mantenidas hasta diciembre del 2013.</t>
  </si>
  <si>
    <t>Construcción de la SEDE administrativa para la Fundación Vargas Torres en función de la disposición del Consejo Cantonal.</t>
  </si>
  <si>
    <t>220 metros cuadrados construidos  para la sede de la Fundación Vargas Torres.</t>
  </si>
  <si>
    <t>Construir la infraestructura adecuada para dar atención a personas con discapacidad en situación de vulnerabilidad pertenecientes al instituto de paralisis cerebral del Azuay.</t>
  </si>
  <si>
    <t>Construcción de la primera etapa del instituto de paralisis cerebral del Azuay.</t>
  </si>
  <si>
    <t>En atención al proceso de transición del sistema educativo que vive el país, en cordinación con la cordinadora zonal del Ministerio de Educación, realizar intervenciones emergentes y de  mantenimiento en infraestructura en infraestructura educativa.</t>
  </si>
  <si>
    <t>Mantenimiento y adecuaciones emergentes en establecimientos educativos del área urbana del Cantón.</t>
  </si>
  <si>
    <t>intervenir en la escuela Cazadores de los Rios.</t>
  </si>
  <si>
    <t>Terminar la intervención en este establecimiento.</t>
  </si>
  <si>
    <t>Atender los requerimientos de estabilización de áreas públicas que pueden afectar la seguridad de la población.</t>
  </si>
  <si>
    <t>2 muros de construidos de contención emergente.</t>
  </si>
  <si>
    <t>Atender los requerimientos de accesibilidad segura a grupos poblacionales.</t>
  </si>
  <si>
    <t>4 escalinatas construidas en sectores que lo requieren.</t>
  </si>
  <si>
    <t>Dotar a la ciudad de infraestructura recreativa inclusiva complementada con posibilidad de actividades complementarias culturales de acceso universal y cobertura Cantonal.</t>
  </si>
  <si>
    <t>Construcción del parque Tematico Inclusivo Cultural.</t>
  </si>
  <si>
    <t>Mejoramiento de la Movilización en el área urbana del Cantón con especial atención a las áreas que presentan conflicto en la circulación vehícular, peatonal y sistema alternativo de movilización.</t>
  </si>
  <si>
    <t>Construcción de puente y pasarela en el área urbana de Cuenca.</t>
  </si>
  <si>
    <t>Intervención de readecuación con posibilidad de ampliación de la capacidad del estadio municipal, mejorando la accesibilidad, el confort, la seguridad y el perfil tecnológico del escenario deportivo.</t>
  </si>
  <si>
    <t>mejorameinto cualitativo de las variables indicadas.</t>
  </si>
  <si>
    <t>Recuperación Casa Mary Corle</t>
  </si>
  <si>
    <t>Complejo Deportivo "Yanuncay"</t>
  </si>
  <si>
    <t>Distribuidores de Tráfico y pasos  peatonales</t>
  </si>
  <si>
    <t>Restauración del Centro Cultural Artesanal Casa del Vado</t>
  </si>
  <si>
    <t>Recuperación de Espacios Residuales del Centro Histórico</t>
  </si>
  <si>
    <t>Mejoramiento de veredas y bordillos  en diversas calles de la ciudad</t>
  </si>
  <si>
    <t>Apertura de diferentes vías urbanas</t>
  </si>
  <si>
    <t>Otros - Varios Parques.</t>
  </si>
  <si>
    <t>Recapeo de varias calles de la Ciudad.</t>
  </si>
  <si>
    <t>Rehabilitación del sector el Vecino</t>
  </si>
  <si>
    <t>Mantenimiento de CDIS</t>
  </si>
  <si>
    <t>Casa de la Mujer</t>
  </si>
  <si>
    <t>Regeneración de la Plaza de San Francisco y áreas Anexas</t>
  </si>
  <si>
    <t>Recuperación del Inmueble</t>
  </si>
  <si>
    <t>Implementación de un museo en la casa Mary Corile</t>
  </si>
  <si>
    <t>Recuperación Casa Mary Corile</t>
  </si>
  <si>
    <t>Implementar actividades permanentes de conservación preventiva del bien, a fin de evitar su deterioro. (mantenimiento de cúpula)</t>
  </si>
  <si>
    <t>Recuperación de veredas e eluminación en la subida de Todos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</si>
</sst>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3" fillId="3" borderId="0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3" fontId="2" fillId="3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/>
    <xf numFmtId="3" fontId="8" fillId="3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9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/>
    <xf numFmtId="0" fontId="1" fillId="5" borderId="1" xfId="0" applyFont="1" applyFill="1" applyBorder="1"/>
    <xf numFmtId="3" fontId="1" fillId="5" borderId="1" xfId="0" applyNumberFormat="1" applyFont="1" applyFill="1" applyBorder="1"/>
    <xf numFmtId="0" fontId="4" fillId="0" borderId="0" xfId="0" applyFont="1"/>
    <xf numFmtId="0" fontId="8" fillId="0" borderId="0" xfId="0" applyFont="1" applyAlignment="1">
      <alignment wrapText="1"/>
    </xf>
    <xf numFmtId="0" fontId="4" fillId="2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3" fontId="8" fillId="0" borderId="1" xfId="0" applyNumberFormat="1" applyFont="1" applyBorder="1"/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/>
    <xf numFmtId="3" fontId="4" fillId="5" borderId="1" xfId="0" applyNumberFormat="1" applyFont="1" applyFill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center"/>
    </xf>
    <xf numFmtId="0" fontId="4" fillId="3" borderId="0" xfId="0" applyFont="1" applyFill="1"/>
    <xf numFmtId="3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opLeftCell="A31" workbookViewId="0">
      <selection activeCell="A31" sqref="A31"/>
    </sheetView>
  </sheetViews>
  <sheetFormatPr baseColWidth="10" defaultRowHeight="15" x14ac:dyDescent="0.25"/>
  <cols>
    <col min="1" max="1" width="54" customWidth="1"/>
    <col min="2" max="2" width="17" customWidth="1"/>
    <col min="3" max="3" width="16.28515625" customWidth="1"/>
    <col min="4" max="4" width="12.85546875" customWidth="1"/>
    <col min="5" max="5" width="15.85546875" customWidth="1"/>
    <col min="6" max="7" width="21.7109375" customWidth="1"/>
    <col min="8" max="8" width="27" customWidth="1"/>
  </cols>
  <sheetData>
    <row r="2" spans="1:8" x14ac:dyDescent="0.25">
      <c r="G2" s="75" t="s">
        <v>0</v>
      </c>
      <c r="H2" s="75" t="s">
        <v>1</v>
      </c>
    </row>
    <row r="3" spans="1:8" ht="25.5" x14ac:dyDescent="0.25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75"/>
      <c r="H3" s="75"/>
    </row>
    <row r="4" spans="1:8" x14ac:dyDescent="0.25">
      <c r="A4" s="5" t="s">
        <v>8</v>
      </c>
      <c r="B4" s="6">
        <v>100000</v>
      </c>
      <c r="C4" s="6">
        <v>100000</v>
      </c>
      <c r="D4" s="6">
        <f>E4</f>
        <v>0</v>
      </c>
      <c r="E4" s="6">
        <v>0</v>
      </c>
      <c r="F4" s="6"/>
      <c r="G4" s="7" t="s">
        <v>9</v>
      </c>
      <c r="H4" s="7" t="s">
        <v>10</v>
      </c>
    </row>
    <row r="5" spans="1:8" x14ac:dyDescent="0.25">
      <c r="A5" s="5" t="s">
        <v>11</v>
      </c>
      <c r="B5" s="6">
        <v>300000</v>
      </c>
      <c r="C5" s="6">
        <v>300000</v>
      </c>
      <c r="D5" s="6">
        <f>E5</f>
        <v>0</v>
      </c>
      <c r="E5" s="6">
        <v>0</v>
      </c>
      <c r="F5" s="6"/>
      <c r="G5" s="7" t="s">
        <v>9</v>
      </c>
      <c r="H5" s="7" t="s">
        <v>10</v>
      </c>
    </row>
    <row r="6" spans="1:8" x14ac:dyDescent="0.25">
      <c r="A6" s="5" t="s">
        <v>12</v>
      </c>
      <c r="B6" s="6">
        <f>SUM(C6:D6)</f>
        <v>13320000</v>
      </c>
      <c r="C6" s="6">
        <v>300000</v>
      </c>
      <c r="D6" s="6">
        <f>E6</f>
        <v>13020000</v>
      </c>
      <c r="E6" s="6">
        <v>13020000</v>
      </c>
      <c r="F6" s="6"/>
      <c r="G6" s="7" t="s">
        <v>13</v>
      </c>
      <c r="H6" s="7" t="s">
        <v>14</v>
      </c>
    </row>
    <row r="7" spans="1:8" ht="35.25" customHeight="1" x14ac:dyDescent="0.25">
      <c r="A7" s="5"/>
      <c r="B7" s="6"/>
      <c r="C7" s="6"/>
      <c r="D7" s="6"/>
      <c r="E7" s="6"/>
      <c r="F7" s="6"/>
      <c r="G7" s="7"/>
      <c r="H7" s="7"/>
    </row>
    <row r="8" spans="1:8" x14ac:dyDescent="0.25">
      <c r="A8" s="5" t="s">
        <v>15</v>
      </c>
      <c r="B8" s="6">
        <v>250000</v>
      </c>
      <c r="C8" s="6">
        <v>250000</v>
      </c>
      <c r="D8" s="6"/>
      <c r="E8" s="8">
        <v>0</v>
      </c>
      <c r="F8" s="6"/>
      <c r="G8" s="7" t="s">
        <v>16</v>
      </c>
      <c r="H8" s="7" t="s">
        <v>17</v>
      </c>
    </row>
    <row r="9" spans="1:8" ht="31.5" customHeight="1" x14ac:dyDescent="0.25">
      <c r="A9" s="5" t="s">
        <v>18</v>
      </c>
      <c r="B9" s="6">
        <v>10000</v>
      </c>
      <c r="C9" s="6">
        <v>10000</v>
      </c>
      <c r="D9" s="6"/>
      <c r="E9" s="6">
        <v>0</v>
      </c>
      <c r="F9" s="6"/>
      <c r="G9" s="7" t="s">
        <v>16</v>
      </c>
      <c r="H9" s="7" t="s">
        <v>17</v>
      </c>
    </row>
    <row r="10" spans="1:8" ht="23.25" customHeight="1" x14ac:dyDescent="0.25">
      <c r="A10" s="5" t="s">
        <v>19</v>
      </c>
      <c r="B10" s="6">
        <v>70000</v>
      </c>
      <c r="C10" s="6">
        <v>70000</v>
      </c>
      <c r="D10" s="6"/>
      <c r="E10" s="6">
        <v>0</v>
      </c>
      <c r="F10" s="6"/>
      <c r="G10" s="7" t="s">
        <v>20</v>
      </c>
      <c r="H10" s="7" t="s">
        <v>21</v>
      </c>
    </row>
    <row r="11" spans="1:8" x14ac:dyDescent="0.25">
      <c r="A11" s="5" t="s">
        <v>22</v>
      </c>
      <c r="B11" s="6">
        <v>300000</v>
      </c>
      <c r="C11" s="6">
        <v>300000</v>
      </c>
      <c r="D11" s="6"/>
      <c r="E11" s="6">
        <v>0</v>
      </c>
      <c r="F11" s="6"/>
      <c r="G11" s="7" t="s">
        <v>23</v>
      </c>
      <c r="H11" s="7" t="s">
        <v>24</v>
      </c>
    </row>
    <row r="12" spans="1:8" ht="28.5" customHeight="1" x14ac:dyDescent="0.25">
      <c r="A12" s="5" t="s">
        <v>25</v>
      </c>
      <c r="B12" s="6">
        <v>20000</v>
      </c>
      <c r="C12" s="6">
        <v>20000</v>
      </c>
      <c r="D12" s="6"/>
      <c r="E12" s="6">
        <v>0</v>
      </c>
      <c r="F12" s="6"/>
      <c r="G12" s="7" t="s">
        <v>16</v>
      </c>
      <c r="H12" s="7" t="s">
        <v>17</v>
      </c>
    </row>
    <row r="13" spans="1:8" ht="25.5" customHeight="1" x14ac:dyDescent="0.25">
      <c r="A13" s="5" t="s">
        <v>26</v>
      </c>
      <c r="B13" s="6">
        <v>25000</v>
      </c>
      <c r="C13" s="6">
        <v>25000</v>
      </c>
      <c r="D13" s="6"/>
      <c r="E13" s="6">
        <v>0</v>
      </c>
      <c r="F13" s="6"/>
      <c r="G13" s="7" t="s">
        <v>27</v>
      </c>
      <c r="H13" s="7" t="s">
        <v>28</v>
      </c>
    </row>
    <row r="14" spans="1:8" ht="31.5" customHeight="1" x14ac:dyDescent="0.25">
      <c r="A14" s="5" t="s">
        <v>29</v>
      </c>
      <c r="B14" s="6">
        <v>500000</v>
      </c>
      <c r="C14" s="6">
        <v>500000</v>
      </c>
      <c r="D14" s="6"/>
      <c r="E14" s="6">
        <v>0</v>
      </c>
      <c r="F14" s="6"/>
      <c r="G14" s="7" t="s">
        <v>23</v>
      </c>
      <c r="H14" s="7" t="s">
        <v>24</v>
      </c>
    </row>
    <row r="15" spans="1:8" ht="33" customHeight="1" x14ac:dyDescent="0.25">
      <c r="A15" s="5" t="s">
        <v>30</v>
      </c>
      <c r="B15" s="9">
        <v>300000</v>
      </c>
      <c r="C15" s="9">
        <v>300000</v>
      </c>
      <c r="D15" s="9"/>
      <c r="E15" s="9"/>
      <c r="F15" s="9"/>
      <c r="G15" s="7" t="s">
        <v>31</v>
      </c>
      <c r="H15" s="7" t="s">
        <v>32</v>
      </c>
    </row>
    <row r="16" spans="1:8" ht="36.75" customHeight="1" x14ac:dyDescent="0.25">
      <c r="A16" s="5" t="s">
        <v>33</v>
      </c>
      <c r="B16" s="6">
        <v>1300000</v>
      </c>
      <c r="C16" s="6">
        <v>1300000</v>
      </c>
      <c r="D16" s="6"/>
      <c r="E16" s="6"/>
      <c r="F16" s="6"/>
      <c r="G16" s="7" t="s">
        <v>34</v>
      </c>
      <c r="H16" s="7" t="s">
        <v>35</v>
      </c>
    </row>
    <row r="17" spans="1:8" ht="31.5" customHeight="1" x14ac:dyDescent="0.25">
      <c r="A17" s="5" t="s">
        <v>36</v>
      </c>
      <c r="B17" s="6">
        <v>100000</v>
      </c>
      <c r="C17" s="6">
        <v>100000</v>
      </c>
      <c r="D17" s="6"/>
      <c r="E17" s="6">
        <v>0</v>
      </c>
      <c r="F17" s="6"/>
      <c r="G17" s="7" t="s">
        <v>16</v>
      </c>
      <c r="H17" s="7" t="s">
        <v>17</v>
      </c>
    </row>
    <row r="18" spans="1:8" ht="36" customHeight="1" x14ac:dyDescent="0.25">
      <c r="A18" s="5" t="s">
        <v>37</v>
      </c>
      <c r="B18" s="6">
        <v>125000</v>
      </c>
      <c r="C18" s="6">
        <v>125000</v>
      </c>
      <c r="D18" s="6"/>
      <c r="E18" s="6">
        <v>0</v>
      </c>
      <c r="F18" s="6"/>
      <c r="G18" s="7" t="s">
        <v>38</v>
      </c>
      <c r="H18" s="7" t="s">
        <v>39</v>
      </c>
    </row>
    <row r="19" spans="1:8" ht="26.25" customHeight="1" x14ac:dyDescent="0.25">
      <c r="A19" s="5" t="s">
        <v>40</v>
      </c>
      <c r="B19" s="6">
        <v>1000000</v>
      </c>
      <c r="C19" s="6">
        <v>1000000</v>
      </c>
      <c r="D19" s="6"/>
      <c r="E19" s="6">
        <v>0</v>
      </c>
      <c r="F19" s="6"/>
      <c r="G19" s="7" t="s">
        <v>41</v>
      </c>
      <c r="H19" s="7" t="s">
        <v>42</v>
      </c>
    </row>
    <row r="20" spans="1:8" ht="56.25" customHeight="1" x14ac:dyDescent="0.25">
      <c r="A20" s="5" t="s">
        <v>43</v>
      </c>
      <c r="B20" s="6">
        <v>20000</v>
      </c>
      <c r="C20" s="6">
        <v>20000</v>
      </c>
      <c r="D20" s="6"/>
      <c r="E20" s="6">
        <v>0</v>
      </c>
      <c r="F20" s="6"/>
      <c r="G20" s="7" t="s">
        <v>20</v>
      </c>
      <c r="H20" s="7" t="s">
        <v>21</v>
      </c>
    </row>
    <row r="21" spans="1:8" ht="54" customHeight="1" x14ac:dyDescent="0.25">
      <c r="A21" s="5" t="s">
        <v>44</v>
      </c>
      <c r="B21" s="6">
        <v>187000</v>
      </c>
      <c r="C21" s="6">
        <v>187000</v>
      </c>
      <c r="D21" s="6"/>
      <c r="E21" s="6">
        <v>0</v>
      </c>
      <c r="F21" s="6"/>
      <c r="G21" s="7" t="s">
        <v>16</v>
      </c>
      <c r="H21" s="7" t="s">
        <v>17</v>
      </c>
    </row>
    <row r="22" spans="1:8" ht="33" customHeight="1" x14ac:dyDescent="0.25">
      <c r="A22" s="5" t="s">
        <v>45</v>
      </c>
      <c r="B22" s="6">
        <v>100000</v>
      </c>
      <c r="C22" s="6">
        <v>100000</v>
      </c>
      <c r="D22" s="6"/>
      <c r="E22" s="6">
        <v>0</v>
      </c>
      <c r="F22" s="6"/>
      <c r="G22" s="7" t="s">
        <v>16</v>
      </c>
      <c r="H22" s="7" t="s">
        <v>17</v>
      </c>
    </row>
    <row r="23" spans="1:8" ht="41.25" customHeight="1" x14ac:dyDescent="0.25">
      <c r="A23" s="5" t="s">
        <v>46</v>
      </c>
      <c r="B23" s="6">
        <v>150000</v>
      </c>
      <c r="C23" s="6">
        <v>150000</v>
      </c>
      <c r="D23" s="6"/>
      <c r="E23" s="6">
        <v>0</v>
      </c>
      <c r="F23" s="6"/>
      <c r="G23" s="7" t="s">
        <v>27</v>
      </c>
      <c r="H23" s="7" t="s">
        <v>28</v>
      </c>
    </row>
    <row r="24" spans="1:8" ht="34.5" customHeight="1" x14ac:dyDescent="0.25">
      <c r="A24" s="10" t="s">
        <v>47</v>
      </c>
      <c r="B24" s="9">
        <v>50000</v>
      </c>
      <c r="C24" s="9">
        <v>50000</v>
      </c>
      <c r="D24" s="9"/>
      <c r="E24" s="9"/>
      <c r="F24" s="9"/>
      <c r="G24" s="7" t="s">
        <v>41</v>
      </c>
      <c r="H24" s="7" t="s">
        <v>42</v>
      </c>
    </row>
    <row r="25" spans="1:8" ht="30.75" customHeight="1" x14ac:dyDescent="0.25">
      <c r="A25" s="5" t="s">
        <v>48</v>
      </c>
      <c r="B25" s="6">
        <v>50000</v>
      </c>
      <c r="C25" s="6">
        <v>50000</v>
      </c>
      <c r="D25" s="6"/>
      <c r="E25" s="6">
        <v>0</v>
      </c>
      <c r="F25" s="6"/>
      <c r="G25" s="7" t="s">
        <v>16</v>
      </c>
      <c r="H25" s="7" t="s">
        <v>17</v>
      </c>
    </row>
    <row r="26" spans="1:8" ht="39.75" customHeight="1" x14ac:dyDescent="0.25">
      <c r="A26" s="5" t="s">
        <v>49</v>
      </c>
      <c r="B26" s="6">
        <v>60000</v>
      </c>
      <c r="C26" s="6">
        <v>60000</v>
      </c>
      <c r="D26" s="6"/>
      <c r="E26" s="6">
        <v>0</v>
      </c>
      <c r="F26" s="6"/>
      <c r="G26" s="7" t="s">
        <v>50</v>
      </c>
      <c r="H26" s="7" t="s">
        <v>51</v>
      </c>
    </row>
    <row r="27" spans="1:8" ht="38.25" customHeight="1" x14ac:dyDescent="0.25">
      <c r="A27" s="5" t="s">
        <v>52</v>
      </c>
      <c r="B27" s="6">
        <v>50000</v>
      </c>
      <c r="C27" s="6">
        <v>50000</v>
      </c>
      <c r="D27" s="6"/>
      <c r="E27" s="6">
        <v>0</v>
      </c>
      <c r="F27" s="6"/>
      <c r="G27" s="7" t="s">
        <v>50</v>
      </c>
      <c r="H27" s="7" t="s">
        <v>51</v>
      </c>
    </row>
    <row r="28" spans="1:8" x14ac:dyDescent="0.25">
      <c r="A28" s="5" t="s">
        <v>53</v>
      </c>
      <c r="B28" s="6">
        <v>60000</v>
      </c>
      <c r="C28" s="6">
        <v>60000</v>
      </c>
      <c r="D28" s="6"/>
      <c r="E28" s="6">
        <v>0</v>
      </c>
      <c r="F28" s="6"/>
      <c r="G28" s="7" t="s">
        <v>54</v>
      </c>
      <c r="H28" s="7" t="s">
        <v>55</v>
      </c>
    </row>
    <row r="29" spans="1:8" x14ac:dyDescent="0.25">
      <c r="A29" s="5" t="s">
        <v>56</v>
      </c>
      <c r="B29" s="6">
        <v>320000</v>
      </c>
      <c r="C29" s="6">
        <v>320000</v>
      </c>
      <c r="D29" s="6"/>
      <c r="E29" s="6">
        <v>0</v>
      </c>
      <c r="F29" s="6"/>
      <c r="G29" s="7" t="s">
        <v>50</v>
      </c>
      <c r="H29" s="7" t="s">
        <v>51</v>
      </c>
    </row>
    <row r="30" spans="1:8" x14ac:dyDescent="0.25">
      <c r="A30" s="5" t="s">
        <v>57</v>
      </c>
      <c r="B30" s="6">
        <v>150000</v>
      </c>
      <c r="C30" s="6">
        <v>150000</v>
      </c>
      <c r="D30" s="6"/>
      <c r="E30" s="6">
        <v>0</v>
      </c>
      <c r="F30" s="6"/>
      <c r="G30" s="7" t="s">
        <v>50</v>
      </c>
      <c r="H30" s="7" t="s">
        <v>51</v>
      </c>
    </row>
    <row r="31" spans="1:8" ht="35.25" customHeight="1" x14ac:dyDescent="0.25">
      <c r="A31" s="5" t="s">
        <v>58</v>
      </c>
      <c r="B31" s="6">
        <v>450000</v>
      </c>
      <c r="C31" s="6">
        <v>450000</v>
      </c>
      <c r="D31" s="6"/>
      <c r="E31" s="8">
        <v>0</v>
      </c>
      <c r="F31" s="6"/>
      <c r="G31" s="7" t="s">
        <v>50</v>
      </c>
      <c r="H31" s="7" t="s">
        <v>51</v>
      </c>
    </row>
    <row r="32" spans="1:8" ht="39.75" customHeight="1" x14ac:dyDescent="0.25">
      <c r="A32" s="5" t="s">
        <v>59</v>
      </c>
      <c r="B32" s="6">
        <v>200000</v>
      </c>
      <c r="C32" s="6">
        <v>200000</v>
      </c>
      <c r="D32" s="6"/>
      <c r="E32" s="6">
        <v>0</v>
      </c>
      <c r="F32" s="6"/>
      <c r="G32" s="7" t="s">
        <v>50</v>
      </c>
      <c r="H32" s="7" t="s">
        <v>51</v>
      </c>
    </row>
    <row r="33" spans="1:8" ht="25.5" x14ac:dyDescent="0.25">
      <c r="A33" s="5" t="s">
        <v>60</v>
      </c>
      <c r="B33" s="6">
        <v>80000</v>
      </c>
      <c r="C33" s="6">
        <v>80000</v>
      </c>
      <c r="D33" s="6"/>
      <c r="E33" s="6">
        <v>0</v>
      </c>
      <c r="F33" s="6"/>
      <c r="G33" s="7" t="s">
        <v>50</v>
      </c>
      <c r="H33" s="7" t="s">
        <v>51</v>
      </c>
    </row>
    <row r="34" spans="1:8" ht="51.75" customHeight="1" x14ac:dyDescent="0.25">
      <c r="A34" s="10"/>
      <c r="B34" s="9"/>
      <c r="C34" s="9"/>
      <c r="D34" s="9"/>
      <c r="E34" s="9"/>
      <c r="F34" s="9"/>
      <c r="G34" s="7"/>
      <c r="H34" s="7"/>
    </row>
    <row r="35" spans="1:8" ht="42" customHeight="1" x14ac:dyDescent="0.25">
      <c r="A35" s="5"/>
      <c r="B35" s="6"/>
      <c r="C35" s="6"/>
      <c r="D35" s="6"/>
      <c r="E35" s="6">
        <v>0</v>
      </c>
      <c r="F35" s="6"/>
      <c r="G35" s="7"/>
      <c r="H35" s="7"/>
    </row>
    <row r="36" spans="1:8" ht="45" customHeight="1" x14ac:dyDescent="0.25">
      <c r="A36" s="5" t="s">
        <v>61</v>
      </c>
      <c r="B36" s="6">
        <v>100000</v>
      </c>
      <c r="C36" s="6">
        <v>100000</v>
      </c>
      <c r="D36" s="6"/>
      <c r="E36" s="6">
        <v>0</v>
      </c>
      <c r="F36" s="6"/>
      <c r="G36" s="7" t="s">
        <v>50</v>
      </c>
      <c r="H36" s="7" t="s">
        <v>51</v>
      </c>
    </row>
    <row r="37" spans="1:8" ht="39.75" customHeight="1" x14ac:dyDescent="0.25">
      <c r="A37" s="5" t="s">
        <v>62</v>
      </c>
      <c r="B37" s="6">
        <v>180000</v>
      </c>
      <c r="C37" s="6">
        <v>180000</v>
      </c>
      <c r="D37" s="6"/>
      <c r="E37" s="6">
        <v>0</v>
      </c>
      <c r="F37" s="6"/>
      <c r="G37" s="7" t="s">
        <v>63</v>
      </c>
      <c r="H37" s="7" t="s">
        <v>64</v>
      </c>
    </row>
    <row r="38" spans="1:8" ht="37.5" customHeight="1" x14ac:dyDescent="0.25">
      <c r="A38" s="5" t="s">
        <v>65</v>
      </c>
      <c r="B38" s="6">
        <v>100000</v>
      </c>
      <c r="C38" s="6">
        <v>100000</v>
      </c>
      <c r="D38" s="6"/>
      <c r="E38" s="6">
        <v>0</v>
      </c>
      <c r="F38" s="6"/>
      <c r="G38" s="7" t="s">
        <v>20</v>
      </c>
      <c r="H38" s="7" t="s">
        <v>21</v>
      </c>
    </row>
    <row r="39" spans="1:8" ht="27.75" customHeight="1" x14ac:dyDescent="0.25">
      <c r="A39" s="5" t="s">
        <v>66</v>
      </c>
      <c r="B39" s="6">
        <v>3500000</v>
      </c>
      <c r="C39" s="6">
        <v>3500000</v>
      </c>
      <c r="D39" s="6"/>
      <c r="E39" s="6"/>
      <c r="F39" s="6"/>
      <c r="G39" s="7" t="s">
        <v>67</v>
      </c>
      <c r="H39" s="7" t="s">
        <v>68</v>
      </c>
    </row>
    <row r="40" spans="1:8" ht="35.25" customHeight="1" x14ac:dyDescent="0.25">
      <c r="A40" s="5" t="s">
        <v>69</v>
      </c>
      <c r="B40" s="6">
        <v>1680000</v>
      </c>
      <c r="C40" s="6">
        <v>1680000</v>
      </c>
      <c r="D40" s="6"/>
      <c r="E40" s="6">
        <v>0</v>
      </c>
      <c r="F40" s="6"/>
      <c r="G40" s="7" t="s">
        <v>70</v>
      </c>
      <c r="H40" s="7" t="s">
        <v>71</v>
      </c>
    </row>
    <row r="41" spans="1:8" ht="38.25" customHeight="1" x14ac:dyDescent="0.25">
      <c r="A41" s="5" t="s">
        <v>72</v>
      </c>
      <c r="B41" s="6">
        <v>75000</v>
      </c>
      <c r="C41" s="6">
        <v>75000</v>
      </c>
      <c r="D41" s="6"/>
      <c r="E41" s="6"/>
      <c r="F41" s="6"/>
      <c r="G41" s="7" t="s">
        <v>73</v>
      </c>
      <c r="H41" s="7" t="s">
        <v>74</v>
      </c>
    </row>
    <row r="42" spans="1:8" ht="27.75" customHeight="1" x14ac:dyDescent="0.25">
      <c r="A42" s="5" t="s">
        <v>75</v>
      </c>
      <c r="B42" s="6">
        <f>SUM(C42:D42)</f>
        <v>1100000</v>
      </c>
      <c r="C42" s="6">
        <v>500000</v>
      </c>
      <c r="D42" s="6">
        <v>600000</v>
      </c>
      <c r="E42" s="7"/>
      <c r="F42" s="6">
        <v>600000</v>
      </c>
      <c r="G42" s="7" t="s">
        <v>73</v>
      </c>
      <c r="H42" s="7" t="s">
        <v>74</v>
      </c>
    </row>
    <row r="43" spans="1:8" ht="32.25" customHeight="1" x14ac:dyDescent="0.25">
      <c r="A43" s="11" t="s">
        <v>76</v>
      </c>
      <c r="B43" s="9">
        <v>1000000</v>
      </c>
      <c r="C43" s="9">
        <v>1000000</v>
      </c>
      <c r="D43" s="9"/>
      <c r="E43" s="9">
        <v>0</v>
      </c>
      <c r="F43" s="9"/>
      <c r="G43" s="7" t="s">
        <v>41</v>
      </c>
      <c r="H43" s="7" t="s">
        <v>42</v>
      </c>
    </row>
    <row r="44" spans="1:8" ht="31.5" customHeight="1" x14ac:dyDescent="0.25">
      <c r="A44" s="5"/>
      <c r="B44" s="6">
        <v>0</v>
      </c>
      <c r="C44" s="6">
        <v>0</v>
      </c>
      <c r="D44" s="6"/>
      <c r="E44" s="6">
        <v>0</v>
      </c>
      <c r="F44" s="6"/>
      <c r="G44" s="7"/>
      <c r="H44" s="7"/>
    </row>
    <row r="45" spans="1:8" ht="30.75" customHeight="1" x14ac:dyDescent="0.25">
      <c r="A45" s="5" t="s">
        <v>77</v>
      </c>
      <c r="B45" s="6">
        <v>300000</v>
      </c>
      <c r="C45" s="6">
        <v>300000</v>
      </c>
      <c r="D45" s="6"/>
      <c r="E45" s="6">
        <v>0</v>
      </c>
      <c r="F45" s="6"/>
      <c r="G45" s="7" t="s">
        <v>41</v>
      </c>
      <c r="H45" s="7" t="s">
        <v>42</v>
      </c>
    </row>
    <row r="46" spans="1:8" ht="39" customHeight="1" x14ac:dyDescent="0.25">
      <c r="A46" s="10" t="s">
        <v>78</v>
      </c>
      <c r="B46" s="9">
        <v>6227368</v>
      </c>
      <c r="C46" s="9">
        <v>6227368</v>
      </c>
      <c r="D46" s="9"/>
      <c r="E46" s="9">
        <v>0</v>
      </c>
      <c r="F46" s="9"/>
      <c r="G46" s="7" t="s">
        <v>79</v>
      </c>
      <c r="H46" s="7" t="s">
        <v>80</v>
      </c>
    </row>
    <row r="47" spans="1:8" ht="36.75" customHeight="1" x14ac:dyDescent="0.25">
      <c r="A47" s="5" t="s">
        <v>81</v>
      </c>
      <c r="B47" s="6">
        <v>1700000</v>
      </c>
      <c r="C47" s="6">
        <v>1700000</v>
      </c>
      <c r="D47" s="6"/>
      <c r="E47" s="6"/>
      <c r="F47" s="6"/>
      <c r="G47" s="7" t="s">
        <v>82</v>
      </c>
      <c r="H47" s="7" t="s">
        <v>83</v>
      </c>
    </row>
    <row r="48" spans="1:8" ht="28.5" customHeight="1" x14ac:dyDescent="0.25">
      <c r="A48" s="5" t="s">
        <v>84</v>
      </c>
      <c r="B48" s="6">
        <v>70000</v>
      </c>
      <c r="C48" s="6">
        <v>70000</v>
      </c>
      <c r="D48" s="6"/>
      <c r="E48" s="6">
        <v>0</v>
      </c>
      <c r="F48" s="6"/>
      <c r="G48" s="7" t="s">
        <v>20</v>
      </c>
      <c r="H48" s="7" t="s">
        <v>21</v>
      </c>
    </row>
    <row r="49" spans="1:8" x14ac:dyDescent="0.25">
      <c r="A49" s="5" t="s">
        <v>85</v>
      </c>
      <c r="B49" s="6">
        <v>130000</v>
      </c>
      <c r="C49" s="6">
        <v>130000</v>
      </c>
      <c r="D49" s="6"/>
      <c r="E49" s="6">
        <v>0</v>
      </c>
      <c r="F49" s="6"/>
      <c r="G49" s="7" t="s">
        <v>16</v>
      </c>
      <c r="H49" s="7" t="s">
        <v>17</v>
      </c>
    </row>
    <row r="50" spans="1:8" ht="27" customHeight="1" x14ac:dyDescent="0.25">
      <c r="A50" s="5" t="s">
        <v>86</v>
      </c>
      <c r="B50" s="6">
        <v>160000</v>
      </c>
      <c r="C50" s="6">
        <v>160000</v>
      </c>
      <c r="D50" s="6"/>
      <c r="E50" s="6">
        <v>0</v>
      </c>
      <c r="F50" s="6"/>
      <c r="G50" s="7" t="s">
        <v>16</v>
      </c>
      <c r="H50" s="7" t="s">
        <v>17</v>
      </c>
    </row>
    <row r="51" spans="1:8" ht="32.25" customHeight="1" x14ac:dyDescent="0.25">
      <c r="A51" s="5" t="s">
        <v>87</v>
      </c>
      <c r="B51" s="6">
        <v>350000</v>
      </c>
      <c r="C51" s="6">
        <v>350000</v>
      </c>
      <c r="D51" s="6"/>
      <c r="E51" s="6">
        <v>0</v>
      </c>
      <c r="F51" s="6"/>
      <c r="G51" s="7" t="s">
        <v>63</v>
      </c>
      <c r="H51" s="7" t="s">
        <v>64</v>
      </c>
    </row>
    <row r="52" spans="1:8" ht="32.25" customHeight="1" x14ac:dyDescent="0.25">
      <c r="A52" s="5" t="s">
        <v>88</v>
      </c>
      <c r="B52" s="6">
        <v>5011000</v>
      </c>
      <c r="C52" s="6">
        <v>897000</v>
      </c>
      <c r="D52" s="6">
        <f>E52</f>
        <v>4114000</v>
      </c>
      <c r="E52" s="6">
        <v>4114000</v>
      </c>
      <c r="F52" s="6"/>
      <c r="G52" s="7" t="s">
        <v>89</v>
      </c>
      <c r="H52" s="7" t="s">
        <v>90</v>
      </c>
    </row>
    <row r="53" spans="1:8" ht="36.75" customHeight="1" x14ac:dyDescent="0.25">
      <c r="A53" s="5" t="s">
        <v>91</v>
      </c>
      <c r="B53" s="6">
        <v>3500000</v>
      </c>
      <c r="C53" s="6">
        <v>1800000</v>
      </c>
      <c r="D53" s="6">
        <f>E53</f>
        <v>1700000</v>
      </c>
      <c r="E53" s="6">
        <v>1700000</v>
      </c>
      <c r="F53" s="6"/>
      <c r="G53" s="7" t="s">
        <v>92</v>
      </c>
      <c r="H53" s="12" t="s">
        <v>93</v>
      </c>
    </row>
    <row r="54" spans="1:8" ht="15.75" customHeight="1" x14ac:dyDescent="0.25">
      <c r="A54" s="5" t="s">
        <v>94</v>
      </c>
      <c r="B54" s="6">
        <v>550000</v>
      </c>
      <c r="C54" s="6">
        <v>550000</v>
      </c>
      <c r="D54" s="6"/>
      <c r="E54" s="6">
        <v>0</v>
      </c>
      <c r="F54" s="6"/>
      <c r="G54" s="7" t="s">
        <v>41</v>
      </c>
      <c r="H54" s="7" t="s">
        <v>42</v>
      </c>
    </row>
    <row r="55" spans="1:8" ht="17.25" customHeight="1" x14ac:dyDescent="0.25">
      <c r="A55" s="5" t="s">
        <v>95</v>
      </c>
      <c r="B55" s="6">
        <v>240000</v>
      </c>
      <c r="C55" s="6">
        <v>240000</v>
      </c>
      <c r="D55" s="6"/>
      <c r="E55" s="6">
        <v>0</v>
      </c>
      <c r="F55" s="6"/>
      <c r="G55" s="7" t="s">
        <v>41</v>
      </c>
      <c r="H55" s="7" t="s">
        <v>42</v>
      </c>
    </row>
    <row r="56" spans="1:8" ht="27.75" customHeight="1" x14ac:dyDescent="0.25">
      <c r="A56" s="5" t="s">
        <v>96</v>
      </c>
      <c r="B56" s="6">
        <v>40000</v>
      </c>
      <c r="C56" s="6">
        <v>40000</v>
      </c>
      <c r="D56" s="6"/>
      <c r="E56" s="6">
        <v>0</v>
      </c>
      <c r="F56" s="6"/>
      <c r="G56" s="7" t="s">
        <v>16</v>
      </c>
      <c r="H56" s="7" t="s">
        <v>17</v>
      </c>
    </row>
    <row r="57" spans="1:8" ht="22.5" customHeight="1" x14ac:dyDescent="0.25">
      <c r="A57" s="5" t="s">
        <v>97</v>
      </c>
      <c r="B57" s="6">
        <v>560000</v>
      </c>
      <c r="C57" s="6">
        <v>560000</v>
      </c>
      <c r="D57" s="6"/>
      <c r="E57" s="6">
        <v>0</v>
      </c>
      <c r="F57" s="6"/>
      <c r="G57" s="7" t="s">
        <v>13</v>
      </c>
      <c r="H57" s="7" t="s">
        <v>14</v>
      </c>
    </row>
    <row r="58" spans="1:8" ht="27.75" customHeight="1" x14ac:dyDescent="0.25">
      <c r="A58" s="5" t="s">
        <v>98</v>
      </c>
      <c r="B58" s="6">
        <v>120000</v>
      </c>
      <c r="C58" s="6">
        <v>120000</v>
      </c>
      <c r="D58" s="6"/>
      <c r="E58" s="6">
        <v>0</v>
      </c>
      <c r="F58" s="6"/>
      <c r="G58" s="7" t="s">
        <v>41</v>
      </c>
      <c r="H58" s="7" t="s">
        <v>42</v>
      </c>
    </row>
    <row r="59" spans="1:8" ht="22.5" customHeight="1" x14ac:dyDescent="0.25">
      <c r="A59" s="5"/>
      <c r="B59" s="6"/>
      <c r="C59" s="6"/>
      <c r="D59" s="6"/>
      <c r="E59" s="6">
        <v>0</v>
      </c>
      <c r="F59" s="6"/>
      <c r="G59" s="7"/>
      <c r="H59" s="7"/>
    </row>
    <row r="60" spans="1:8" ht="30" customHeight="1" x14ac:dyDescent="0.25">
      <c r="A60" s="5" t="s">
        <v>99</v>
      </c>
      <c r="B60" s="6">
        <f>C60</f>
        <v>500000</v>
      </c>
      <c r="C60" s="6">
        <v>500000</v>
      </c>
      <c r="D60" s="6"/>
      <c r="E60" s="6"/>
      <c r="F60" s="6"/>
      <c r="G60" s="7" t="s">
        <v>16</v>
      </c>
      <c r="H60" s="7" t="s">
        <v>17</v>
      </c>
    </row>
    <row r="61" spans="1:8" ht="24.75" customHeight="1" x14ac:dyDescent="0.25">
      <c r="A61" s="5" t="s">
        <v>100</v>
      </c>
      <c r="B61" s="6">
        <v>100000</v>
      </c>
      <c r="C61" s="6">
        <v>100000</v>
      </c>
      <c r="D61" s="6"/>
      <c r="E61" s="6">
        <v>0</v>
      </c>
      <c r="F61" s="6"/>
      <c r="G61" s="7" t="s">
        <v>16</v>
      </c>
      <c r="H61" s="7" t="s">
        <v>17</v>
      </c>
    </row>
    <row r="62" spans="1:8" x14ac:dyDescent="0.25">
      <c r="A62" s="5" t="s">
        <v>101</v>
      </c>
      <c r="B62" s="6">
        <v>200000</v>
      </c>
      <c r="C62" s="6">
        <v>200000</v>
      </c>
      <c r="D62" s="6"/>
      <c r="E62" s="6">
        <v>0</v>
      </c>
      <c r="F62" s="6"/>
      <c r="G62" s="7" t="s">
        <v>102</v>
      </c>
      <c r="H62" s="7" t="s">
        <v>103</v>
      </c>
    </row>
    <row r="63" spans="1:8" ht="21" customHeight="1" x14ac:dyDescent="0.25">
      <c r="A63" s="5" t="s">
        <v>104</v>
      </c>
      <c r="B63" s="6">
        <v>150000</v>
      </c>
      <c r="C63" s="6">
        <v>150000</v>
      </c>
      <c r="D63" s="6"/>
      <c r="E63" s="6">
        <v>0</v>
      </c>
      <c r="F63" s="6"/>
      <c r="G63" s="7" t="s">
        <v>102</v>
      </c>
      <c r="H63" s="7" t="s">
        <v>103</v>
      </c>
    </row>
    <row r="64" spans="1:8" ht="25.5" x14ac:dyDescent="0.25">
      <c r="A64" s="5" t="s">
        <v>105</v>
      </c>
      <c r="B64" s="6">
        <v>300000</v>
      </c>
      <c r="C64" s="6">
        <v>300000</v>
      </c>
      <c r="D64" s="6"/>
      <c r="E64" s="6">
        <v>0</v>
      </c>
      <c r="F64" s="6"/>
      <c r="G64" s="7" t="s">
        <v>16</v>
      </c>
      <c r="H64" s="7" t="s">
        <v>17</v>
      </c>
    </row>
    <row r="65" spans="1:8" x14ac:dyDescent="0.25">
      <c r="A65" s="5" t="s">
        <v>106</v>
      </c>
      <c r="B65" s="6">
        <f>SUM(C65:D65)</f>
        <v>1968032.27</v>
      </c>
      <c r="C65" s="6">
        <v>333701</v>
      </c>
      <c r="D65" s="6">
        <f>SUM(E65:F65)</f>
        <v>1634331.27</v>
      </c>
      <c r="E65" s="6">
        <v>34517.08</v>
      </c>
      <c r="F65" s="6">
        <v>1599814.19</v>
      </c>
      <c r="G65" s="6" t="s">
        <v>107</v>
      </c>
      <c r="H65" s="7" t="s">
        <v>108</v>
      </c>
    </row>
    <row r="66" spans="1:8" ht="22.5" customHeight="1" x14ac:dyDescent="0.25">
      <c r="A66" s="5" t="s">
        <v>109</v>
      </c>
      <c r="B66" s="6">
        <f>SUM(C66:D66)</f>
        <v>1427564</v>
      </c>
      <c r="C66" s="6">
        <v>307564</v>
      </c>
      <c r="D66" s="6">
        <f>F66</f>
        <v>1120000</v>
      </c>
      <c r="E66" s="6"/>
      <c r="F66" s="6">
        <v>1120000</v>
      </c>
      <c r="G66" s="7" t="s">
        <v>110</v>
      </c>
      <c r="H66" s="7" t="s">
        <v>111</v>
      </c>
    </row>
    <row r="67" spans="1:8" x14ac:dyDescent="0.25">
      <c r="A67" s="5" t="s">
        <v>112</v>
      </c>
      <c r="B67" s="6">
        <v>120000</v>
      </c>
      <c r="C67" s="6">
        <v>120000</v>
      </c>
      <c r="D67" s="6"/>
      <c r="E67" s="6">
        <v>0</v>
      </c>
      <c r="F67" s="6"/>
      <c r="G67" s="7" t="s">
        <v>38</v>
      </c>
      <c r="H67" s="7" t="s">
        <v>39</v>
      </c>
    </row>
    <row r="68" spans="1:8" ht="19.5" customHeight="1" x14ac:dyDescent="0.25">
      <c r="A68" s="5" t="s">
        <v>113</v>
      </c>
      <c r="B68" s="6">
        <v>5000</v>
      </c>
      <c r="C68" s="6">
        <v>5000</v>
      </c>
      <c r="D68" s="6"/>
      <c r="E68" s="6"/>
      <c r="F68" s="6"/>
      <c r="G68" s="7" t="s">
        <v>16</v>
      </c>
      <c r="H68" s="7" t="s">
        <v>17</v>
      </c>
    </row>
    <row r="69" spans="1:8" ht="19.5" customHeight="1" x14ac:dyDescent="0.25">
      <c r="A69" s="5"/>
      <c r="B69" s="6"/>
      <c r="C69" s="6"/>
      <c r="D69" s="6"/>
      <c r="E69" s="6"/>
      <c r="F69" s="6"/>
      <c r="G69" s="7"/>
      <c r="H69" s="7"/>
    </row>
    <row r="70" spans="1:8" ht="25.5" customHeight="1" x14ac:dyDescent="0.25">
      <c r="A70" s="5" t="s">
        <v>114</v>
      </c>
      <c r="B70" s="6">
        <v>1500000</v>
      </c>
      <c r="C70" s="6">
        <v>1500000</v>
      </c>
      <c r="D70" s="6"/>
      <c r="E70" s="6">
        <v>0</v>
      </c>
      <c r="F70" s="6"/>
      <c r="G70" s="7" t="s">
        <v>63</v>
      </c>
      <c r="H70" s="7" t="s">
        <v>64</v>
      </c>
    </row>
    <row r="71" spans="1:8" x14ac:dyDescent="0.25">
      <c r="A71" s="11" t="s">
        <v>115</v>
      </c>
      <c r="B71" s="13">
        <f>SUM(B4:B70)</f>
        <v>52610964.270000003</v>
      </c>
      <c r="C71" s="13">
        <f>SUM(C4:C70)</f>
        <v>30422633</v>
      </c>
      <c r="D71" s="13">
        <f t="shared" ref="D71:F71" si="0">SUM(D4:D70)</f>
        <v>22188331.27</v>
      </c>
      <c r="E71" s="13">
        <f t="shared" si="0"/>
        <v>18868517.079999998</v>
      </c>
      <c r="F71" s="13">
        <f t="shared" si="0"/>
        <v>3319814.19</v>
      </c>
    </row>
    <row r="73" spans="1:8" x14ac:dyDescent="0.25">
      <c r="C73" s="14"/>
      <c r="D73" s="14"/>
    </row>
    <row r="74" spans="1:8" x14ac:dyDescent="0.25">
      <c r="C74" s="14"/>
    </row>
    <row r="76" spans="1:8" x14ac:dyDescent="0.25">
      <c r="A76" s="15"/>
    </row>
  </sheetData>
  <mergeCells count="2">
    <mergeCell ref="G2:G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7"/>
  <sheetViews>
    <sheetView tabSelected="1" topLeftCell="A7" zoomScale="85" zoomScaleNormal="85" workbookViewId="0">
      <selection activeCell="D29" sqref="D29"/>
    </sheetView>
  </sheetViews>
  <sheetFormatPr baseColWidth="10" defaultRowHeight="15" x14ac:dyDescent="0.25"/>
  <cols>
    <col min="2" max="2" width="61.7109375" customWidth="1"/>
    <col min="3" max="3" width="17" customWidth="1"/>
    <col min="4" max="4" width="12.28515625" customWidth="1"/>
    <col min="5" max="5" width="9.7109375" customWidth="1"/>
  </cols>
  <sheetData>
    <row r="2" spans="2:11" ht="26.25" customHeight="1" x14ac:dyDescent="0.25">
      <c r="B2" s="77" t="s">
        <v>203</v>
      </c>
      <c r="C2" s="78"/>
      <c r="D2" s="78"/>
      <c r="E2" s="78"/>
      <c r="F2" s="78"/>
      <c r="G2" s="78"/>
      <c r="H2" s="78"/>
      <c r="I2" s="78"/>
      <c r="J2" s="78"/>
      <c r="K2" s="79"/>
    </row>
    <row r="5" spans="2:11" x14ac:dyDescent="0.25">
      <c r="B5" s="80" t="s">
        <v>116</v>
      </c>
      <c r="C5" s="82" t="s">
        <v>117</v>
      </c>
      <c r="D5" s="82"/>
      <c r="E5" s="82"/>
      <c r="F5" s="82" t="s">
        <v>118</v>
      </c>
      <c r="G5" s="82"/>
      <c r="H5" s="82" t="s">
        <v>119</v>
      </c>
      <c r="I5" s="82"/>
      <c r="J5" s="82"/>
      <c r="K5" s="80" t="s">
        <v>120</v>
      </c>
    </row>
    <row r="6" spans="2:11" ht="26.25" x14ac:dyDescent="0.25">
      <c r="B6" s="81"/>
      <c r="C6" s="16" t="s">
        <v>121</v>
      </c>
      <c r="D6" s="16" t="s">
        <v>122</v>
      </c>
      <c r="E6" s="16" t="s">
        <v>123</v>
      </c>
      <c r="F6" s="16" t="s">
        <v>124</v>
      </c>
      <c r="G6" s="17" t="s">
        <v>125</v>
      </c>
      <c r="H6" s="18" t="s">
        <v>126</v>
      </c>
      <c r="I6" s="17" t="s">
        <v>127</v>
      </c>
      <c r="J6" s="19" t="s">
        <v>128</v>
      </c>
      <c r="K6" s="81"/>
    </row>
    <row r="7" spans="2:11" x14ac:dyDescent="0.25">
      <c r="B7" s="76" t="s">
        <v>134</v>
      </c>
      <c r="C7" s="76"/>
      <c r="D7" s="76"/>
      <c r="E7" s="76"/>
      <c r="F7" s="76"/>
      <c r="G7" s="76"/>
      <c r="H7" s="22"/>
      <c r="I7" s="22"/>
      <c r="J7" s="22"/>
      <c r="K7" s="23"/>
    </row>
    <row r="8" spans="2:11" s="21" customFormat="1" x14ac:dyDescent="0.25">
      <c r="B8" s="24" t="s">
        <v>135</v>
      </c>
      <c r="C8" s="25"/>
      <c r="D8" s="26"/>
      <c r="E8" s="26"/>
      <c r="F8" s="27"/>
      <c r="G8" s="28">
        <f>SUM(G9)</f>
        <v>50000</v>
      </c>
      <c r="H8" s="28">
        <f t="shared" ref="H8:J8" si="0">SUM(H9)</f>
        <v>50000</v>
      </c>
      <c r="I8" s="28">
        <f t="shared" si="0"/>
        <v>0</v>
      </c>
      <c r="J8" s="28">
        <f t="shared" si="0"/>
        <v>0</v>
      </c>
      <c r="K8" s="28">
        <f t="shared" ref="K8:K24" si="1">SUM(H8:J8)</f>
        <v>50000</v>
      </c>
    </row>
    <row r="9" spans="2:11" s="21" customFormat="1" x14ac:dyDescent="0.25">
      <c r="B9" s="74" t="s">
        <v>218</v>
      </c>
      <c r="C9" s="29"/>
      <c r="D9" s="29" t="s">
        <v>136</v>
      </c>
      <c r="E9" s="29" t="s">
        <v>136</v>
      </c>
      <c r="F9" s="29"/>
      <c r="G9" s="30">
        <v>50000</v>
      </c>
      <c r="H9" s="30">
        <f>F9+G9</f>
        <v>50000</v>
      </c>
      <c r="I9" s="29"/>
      <c r="J9" s="29"/>
      <c r="K9" s="31">
        <f t="shared" si="1"/>
        <v>50000</v>
      </c>
    </row>
    <row r="10" spans="2:11" s="21" customFormat="1" x14ac:dyDescent="0.25">
      <c r="B10" s="32" t="s">
        <v>137</v>
      </c>
      <c r="C10" s="32"/>
      <c r="D10" s="32"/>
      <c r="E10" s="32"/>
      <c r="F10" s="33"/>
      <c r="G10" s="33">
        <f>SUM(G11:G24)</f>
        <v>1787000</v>
      </c>
      <c r="H10" s="28">
        <f>SUM(F10:G10)</f>
        <v>1787000</v>
      </c>
      <c r="I10" s="32"/>
      <c r="J10" s="32"/>
      <c r="K10" s="28">
        <f>SUM(H10:J10)</f>
        <v>1787000</v>
      </c>
    </row>
    <row r="11" spans="2:11" s="21" customFormat="1" x14ac:dyDescent="0.25">
      <c r="B11" s="34" t="s">
        <v>138</v>
      </c>
      <c r="C11" s="35" t="s">
        <v>221</v>
      </c>
      <c r="D11" s="35" t="s">
        <v>241</v>
      </c>
      <c r="E11" s="35"/>
      <c r="F11" s="35"/>
      <c r="G11" s="36">
        <v>250000</v>
      </c>
      <c r="H11" s="30">
        <f t="shared" ref="H11:H24" si="2">F11+G11</f>
        <v>250000</v>
      </c>
      <c r="I11" s="35"/>
      <c r="J11" s="35"/>
      <c r="K11" s="31">
        <f t="shared" si="1"/>
        <v>250000</v>
      </c>
    </row>
    <row r="12" spans="2:11" s="21" customFormat="1" ht="26.25" x14ac:dyDescent="0.25">
      <c r="B12" s="35" t="s">
        <v>139</v>
      </c>
      <c r="C12" s="37" t="s">
        <v>220</v>
      </c>
      <c r="D12" s="35"/>
      <c r="E12" s="35"/>
      <c r="F12" s="35"/>
      <c r="G12" s="36">
        <v>187000</v>
      </c>
      <c r="H12" s="30">
        <f t="shared" si="2"/>
        <v>187000</v>
      </c>
      <c r="I12" s="35"/>
      <c r="J12" s="35"/>
      <c r="K12" s="31">
        <f t="shared" si="1"/>
        <v>187000</v>
      </c>
    </row>
    <row r="13" spans="2:11" s="21" customFormat="1" x14ac:dyDescent="0.25">
      <c r="B13" s="35" t="s">
        <v>140</v>
      </c>
      <c r="C13" s="35" t="s">
        <v>238</v>
      </c>
      <c r="D13" s="35"/>
      <c r="E13" s="35"/>
      <c r="F13" s="35"/>
      <c r="G13" s="36">
        <v>10000</v>
      </c>
      <c r="H13" s="30">
        <f t="shared" si="2"/>
        <v>10000</v>
      </c>
      <c r="I13" s="35"/>
      <c r="J13" s="35"/>
      <c r="K13" s="31">
        <f t="shared" si="1"/>
        <v>10000</v>
      </c>
    </row>
    <row r="14" spans="2:11" s="21" customFormat="1" x14ac:dyDescent="0.25">
      <c r="B14" s="35" t="s">
        <v>321</v>
      </c>
      <c r="C14" s="35"/>
      <c r="D14" s="35"/>
      <c r="E14" s="35"/>
      <c r="F14" s="35"/>
      <c r="G14" s="36">
        <f>20000-10000</f>
        <v>10000</v>
      </c>
      <c r="H14" s="30">
        <f t="shared" si="2"/>
        <v>10000</v>
      </c>
      <c r="I14" s="35"/>
      <c r="J14" s="35"/>
      <c r="K14" s="31">
        <f t="shared" si="1"/>
        <v>10000</v>
      </c>
    </row>
    <row r="15" spans="2:11" s="21" customFormat="1" x14ac:dyDescent="0.25">
      <c r="B15" s="35" t="s">
        <v>204</v>
      </c>
      <c r="C15" s="35"/>
      <c r="D15" s="35"/>
      <c r="E15" s="35"/>
      <c r="F15" s="35"/>
      <c r="G15" s="36">
        <v>100000</v>
      </c>
      <c r="H15" s="30">
        <f t="shared" si="2"/>
        <v>100000</v>
      </c>
      <c r="I15" s="35"/>
      <c r="J15" s="35"/>
      <c r="K15" s="31">
        <f t="shared" si="1"/>
        <v>100000</v>
      </c>
    </row>
    <row r="16" spans="2:11" s="21" customFormat="1" x14ac:dyDescent="0.25">
      <c r="B16" s="35" t="s">
        <v>320</v>
      </c>
      <c r="C16" s="35" t="s">
        <v>239</v>
      </c>
      <c r="D16" s="35"/>
      <c r="E16" s="35"/>
      <c r="F16" s="35"/>
      <c r="G16" s="36">
        <f>130000-30000</f>
        <v>100000</v>
      </c>
      <c r="H16" s="30">
        <f t="shared" si="2"/>
        <v>100000</v>
      </c>
      <c r="I16" s="35"/>
      <c r="J16" s="35"/>
      <c r="K16" s="31">
        <f t="shared" si="1"/>
        <v>100000</v>
      </c>
    </row>
    <row r="17" spans="2:11" s="21" customFormat="1" x14ac:dyDescent="0.25">
      <c r="B17" s="35" t="s">
        <v>141</v>
      </c>
      <c r="C17" s="35"/>
      <c r="D17" s="35"/>
      <c r="E17" s="35"/>
      <c r="F17" s="35"/>
      <c r="G17" s="36">
        <v>40000</v>
      </c>
      <c r="H17" s="30">
        <f t="shared" si="2"/>
        <v>40000</v>
      </c>
      <c r="I17" s="35"/>
      <c r="J17" s="35"/>
      <c r="K17" s="31">
        <f t="shared" si="1"/>
        <v>40000</v>
      </c>
    </row>
    <row r="18" spans="2:11" s="21" customFormat="1" x14ac:dyDescent="0.25">
      <c r="B18" s="35" t="s">
        <v>142</v>
      </c>
      <c r="C18" s="35" t="s">
        <v>238</v>
      </c>
      <c r="D18" s="35"/>
      <c r="E18" s="35"/>
      <c r="F18" s="35"/>
      <c r="G18" s="36">
        <v>5000</v>
      </c>
      <c r="H18" s="30">
        <f t="shared" si="2"/>
        <v>5000</v>
      </c>
      <c r="I18" s="35"/>
      <c r="J18" s="35"/>
      <c r="K18" s="31">
        <f t="shared" si="1"/>
        <v>5000</v>
      </c>
    </row>
    <row r="19" spans="2:11" s="21" customFormat="1" x14ac:dyDescent="0.25">
      <c r="B19" s="35" t="s">
        <v>323</v>
      </c>
      <c r="C19" s="35" t="s">
        <v>238</v>
      </c>
      <c r="D19" s="35"/>
      <c r="E19" s="35"/>
      <c r="F19" s="35"/>
      <c r="G19" s="36">
        <f>500000-50000-25000</f>
        <v>425000</v>
      </c>
      <c r="H19" s="30">
        <f t="shared" si="2"/>
        <v>425000</v>
      </c>
      <c r="I19" s="35"/>
      <c r="J19" s="35"/>
      <c r="K19" s="31">
        <f t="shared" si="1"/>
        <v>425000</v>
      </c>
    </row>
    <row r="20" spans="2:11" s="21" customFormat="1" x14ac:dyDescent="0.25">
      <c r="B20" s="35" t="s">
        <v>143</v>
      </c>
      <c r="C20" s="35" t="s">
        <v>290</v>
      </c>
      <c r="D20" s="35"/>
      <c r="E20" s="35"/>
      <c r="F20" s="35"/>
      <c r="G20" s="36">
        <v>100000</v>
      </c>
      <c r="H20" s="30">
        <f t="shared" si="2"/>
        <v>100000</v>
      </c>
      <c r="I20" s="35"/>
      <c r="J20" s="35"/>
      <c r="K20" s="31">
        <f t="shared" si="1"/>
        <v>100000</v>
      </c>
    </row>
    <row r="21" spans="2:11" s="21" customFormat="1" x14ac:dyDescent="0.25">
      <c r="B21" s="35" t="s">
        <v>144</v>
      </c>
      <c r="C21" s="35" t="s">
        <v>240</v>
      </c>
      <c r="D21" s="35"/>
      <c r="E21" s="35"/>
      <c r="F21" s="35"/>
      <c r="G21" s="36">
        <v>300000</v>
      </c>
      <c r="H21" s="30">
        <f t="shared" si="2"/>
        <v>300000</v>
      </c>
      <c r="I21" s="35"/>
      <c r="J21" s="35"/>
      <c r="K21" s="31">
        <f t="shared" si="1"/>
        <v>300000</v>
      </c>
    </row>
    <row r="22" spans="2:11" s="21" customFormat="1" x14ac:dyDescent="0.25">
      <c r="B22" s="35" t="s">
        <v>324</v>
      </c>
      <c r="C22" s="35"/>
      <c r="D22" s="35"/>
      <c r="E22" s="35"/>
      <c r="F22" s="35"/>
      <c r="G22" s="36">
        <v>100000</v>
      </c>
      <c r="H22" s="30">
        <f t="shared" si="2"/>
        <v>100000</v>
      </c>
      <c r="I22" s="35"/>
      <c r="J22" s="35"/>
      <c r="K22" s="31">
        <f t="shared" si="1"/>
        <v>100000</v>
      </c>
    </row>
    <row r="23" spans="2:11" s="21" customFormat="1" x14ac:dyDescent="0.25">
      <c r="B23" s="35" t="s">
        <v>145</v>
      </c>
      <c r="C23" s="35"/>
      <c r="D23" s="35"/>
      <c r="E23" s="35"/>
      <c r="F23" s="35"/>
      <c r="G23" s="36">
        <f>160000-25000</f>
        <v>135000</v>
      </c>
      <c r="H23" s="30">
        <f t="shared" si="2"/>
        <v>135000</v>
      </c>
      <c r="I23" s="35"/>
      <c r="J23" s="35"/>
      <c r="K23" s="31">
        <f t="shared" si="1"/>
        <v>135000</v>
      </c>
    </row>
    <row r="24" spans="2:11" s="21" customFormat="1" x14ac:dyDescent="0.25">
      <c r="B24" s="35" t="s">
        <v>331</v>
      </c>
      <c r="C24" s="35"/>
      <c r="D24" s="35"/>
      <c r="E24" s="35"/>
      <c r="F24" s="35"/>
      <c r="G24" s="36">
        <v>25000</v>
      </c>
      <c r="H24" s="30">
        <f t="shared" si="2"/>
        <v>25000</v>
      </c>
      <c r="I24" s="35"/>
      <c r="J24" s="35"/>
      <c r="K24" s="31">
        <f t="shared" si="1"/>
        <v>25000</v>
      </c>
    </row>
    <row r="25" spans="2:11" s="21" customFormat="1" x14ac:dyDescent="0.25">
      <c r="B25" s="38" t="s">
        <v>146</v>
      </c>
      <c r="C25" s="35"/>
      <c r="D25" s="35"/>
      <c r="E25" s="35"/>
      <c r="F25" s="35"/>
      <c r="G25" s="36"/>
      <c r="H25" s="36"/>
      <c r="I25" s="35"/>
      <c r="J25" s="35"/>
      <c r="K25" s="35"/>
    </row>
    <row r="26" spans="2:11" s="21" customFormat="1" x14ac:dyDescent="0.25">
      <c r="B26" s="39" t="s">
        <v>148</v>
      </c>
      <c r="C26" s="32"/>
      <c r="D26" s="32"/>
      <c r="E26" s="32"/>
      <c r="F26" s="32"/>
      <c r="G26" s="33">
        <f>SUM(G27:G28)</f>
        <v>175000</v>
      </c>
      <c r="H26" s="33">
        <f>SUM(H27:H28)</f>
        <v>175000</v>
      </c>
      <c r="I26" s="35"/>
      <c r="J26" s="35"/>
      <c r="K26" s="33">
        <f>SUM(H26:J26)</f>
        <v>175000</v>
      </c>
    </row>
    <row r="27" spans="2:11" s="21" customFormat="1" x14ac:dyDescent="0.25">
      <c r="B27" s="35" t="s">
        <v>147</v>
      </c>
      <c r="C27" s="35"/>
      <c r="D27" s="35"/>
      <c r="E27" s="35"/>
      <c r="F27" s="35"/>
      <c r="G27" s="36">
        <v>150000</v>
      </c>
      <c r="H27" s="30">
        <f>F27+G27</f>
        <v>150000</v>
      </c>
      <c r="I27" s="35"/>
      <c r="J27" s="35"/>
      <c r="K27" s="31">
        <f>SUM(H27:J27)</f>
        <v>150000</v>
      </c>
    </row>
    <row r="28" spans="2:11" s="21" customFormat="1" x14ac:dyDescent="0.25">
      <c r="B28" s="35" t="s">
        <v>205</v>
      </c>
      <c r="C28" s="35"/>
      <c r="D28" s="35"/>
      <c r="E28" s="35"/>
      <c r="F28" s="35"/>
      <c r="G28" s="36">
        <v>25000</v>
      </c>
      <c r="H28" s="30">
        <f>F28+G28</f>
        <v>25000</v>
      </c>
      <c r="I28" s="35"/>
      <c r="J28" s="35"/>
      <c r="K28" s="31">
        <f>SUM(H28:J28)</f>
        <v>25000</v>
      </c>
    </row>
    <row r="29" spans="2:11" s="21" customFormat="1" x14ac:dyDescent="0.25">
      <c r="B29" s="35" t="s">
        <v>150</v>
      </c>
      <c r="C29" s="35"/>
      <c r="D29" s="35"/>
      <c r="E29" s="35"/>
      <c r="F29" s="35"/>
      <c r="G29" s="36"/>
      <c r="H29" s="36"/>
      <c r="I29" s="35"/>
      <c r="J29" s="35"/>
      <c r="K29" s="35"/>
    </row>
    <row r="30" spans="2:11" s="21" customFormat="1" x14ac:dyDescent="0.25">
      <c r="B30" s="32" t="s">
        <v>149</v>
      </c>
      <c r="C30" s="32"/>
      <c r="D30" s="32"/>
      <c r="E30" s="32"/>
      <c r="F30" s="32"/>
      <c r="G30" s="33">
        <f>SUM(G31:G33)</f>
        <v>1804799</v>
      </c>
      <c r="H30" s="33">
        <f>SUM(H31:H33)</f>
        <v>1804799</v>
      </c>
      <c r="I30" s="35"/>
      <c r="J30" s="35"/>
      <c r="K30" s="33">
        <f>SUM(H30:J30)</f>
        <v>1804799</v>
      </c>
    </row>
    <row r="31" spans="2:11" s="21" customFormat="1" x14ac:dyDescent="0.25">
      <c r="B31" s="35" t="s">
        <v>325</v>
      </c>
      <c r="C31" s="35"/>
      <c r="D31" s="35"/>
      <c r="E31" s="35"/>
      <c r="F31" s="35"/>
      <c r="G31" s="36">
        <v>180000</v>
      </c>
      <c r="H31" s="30">
        <f>F31+G31</f>
        <v>180000</v>
      </c>
      <c r="I31" s="35"/>
      <c r="J31" s="35"/>
      <c r="K31" s="31">
        <f>SUM(H31:J31)</f>
        <v>180000</v>
      </c>
    </row>
    <row r="32" spans="2:11" s="21" customFormat="1" x14ac:dyDescent="0.25">
      <c r="B32" s="35" t="s">
        <v>151</v>
      </c>
      <c r="C32" s="35"/>
      <c r="D32" s="35"/>
      <c r="E32" s="35"/>
      <c r="F32" s="35"/>
      <c r="G32" s="36">
        <f>1500000-165201-60000</f>
        <v>1274799</v>
      </c>
      <c r="H32" s="30">
        <f>F32+G32</f>
        <v>1274799</v>
      </c>
      <c r="I32" s="35"/>
      <c r="J32" s="35"/>
      <c r="K32" s="31">
        <f>SUM(H32:J32)</f>
        <v>1274799</v>
      </c>
    </row>
    <row r="33" spans="2:11" s="21" customFormat="1" x14ac:dyDescent="0.25">
      <c r="B33" s="35" t="s">
        <v>337</v>
      </c>
      <c r="C33" s="35"/>
      <c r="D33" s="35"/>
      <c r="E33" s="35"/>
      <c r="F33" s="35"/>
      <c r="G33" s="36">
        <v>350000</v>
      </c>
      <c r="H33" s="30">
        <f>F33+G33</f>
        <v>350000</v>
      </c>
      <c r="I33" s="35"/>
      <c r="J33" s="35"/>
      <c r="K33" s="31">
        <f>SUM(H33:J33)</f>
        <v>350000</v>
      </c>
    </row>
    <row r="34" spans="2:11" s="21" customFormat="1" x14ac:dyDescent="0.25">
      <c r="B34" s="35" t="s">
        <v>152</v>
      </c>
      <c r="C34" s="35"/>
      <c r="D34" s="35"/>
      <c r="E34" s="35"/>
      <c r="F34" s="35"/>
      <c r="G34" s="36"/>
      <c r="H34" s="36"/>
      <c r="I34" s="35"/>
      <c r="J34" s="35"/>
      <c r="K34" s="35"/>
    </row>
    <row r="35" spans="2:11" s="20" customFormat="1" x14ac:dyDescent="0.25">
      <c r="B35" s="32" t="s">
        <v>154</v>
      </c>
      <c r="C35" s="32"/>
      <c r="D35" s="32"/>
      <c r="E35" s="32"/>
      <c r="F35" s="32"/>
      <c r="G35" s="33">
        <f>G36</f>
        <v>333701</v>
      </c>
      <c r="H35" s="33">
        <f t="shared" ref="H35:K35" si="3">H36</f>
        <v>333701</v>
      </c>
      <c r="I35" s="32">
        <f t="shared" si="3"/>
        <v>34517.08</v>
      </c>
      <c r="J35" s="32">
        <f t="shared" si="3"/>
        <v>1599814.19</v>
      </c>
      <c r="K35" s="32">
        <f t="shared" si="3"/>
        <v>1968032.27</v>
      </c>
    </row>
    <row r="36" spans="2:11" s="21" customFormat="1" x14ac:dyDescent="0.25">
      <c r="B36" s="35" t="s">
        <v>153</v>
      </c>
      <c r="C36" s="35" t="s">
        <v>240</v>
      </c>
      <c r="D36" s="35"/>
      <c r="E36" s="35"/>
      <c r="F36" s="35"/>
      <c r="G36" s="36">
        <v>333701</v>
      </c>
      <c r="H36" s="36">
        <f>SUM(F36:G36)</f>
        <v>333701</v>
      </c>
      <c r="I36" s="35">
        <v>34517.08</v>
      </c>
      <c r="J36" s="35">
        <v>1599814.19</v>
      </c>
      <c r="K36" s="35">
        <f>SUM(H36:J36)</f>
        <v>1968032.27</v>
      </c>
    </row>
    <row r="37" spans="2:11" s="21" customFormat="1" x14ac:dyDescent="0.25">
      <c r="B37" s="35" t="s">
        <v>155</v>
      </c>
      <c r="C37" s="35"/>
      <c r="D37" s="35"/>
      <c r="E37" s="35"/>
      <c r="F37" s="35"/>
      <c r="G37" s="36"/>
      <c r="H37" s="36"/>
      <c r="I37" s="35"/>
      <c r="J37" s="35"/>
      <c r="K37" s="35"/>
    </row>
    <row r="38" spans="2:11" s="20" customFormat="1" x14ac:dyDescent="0.25">
      <c r="B38" s="32" t="s">
        <v>156</v>
      </c>
      <c r="C38" s="32"/>
      <c r="D38" s="32"/>
      <c r="E38" s="32"/>
      <c r="F38" s="32"/>
      <c r="G38" s="33">
        <f>SUM(G39:G40)</f>
        <v>860000</v>
      </c>
      <c r="H38" s="33">
        <f t="shared" ref="H38:H44" si="4">SUM(F38:G38)</f>
        <v>860000</v>
      </c>
      <c r="I38" s="32">
        <v>13020000</v>
      </c>
      <c r="J38" s="32"/>
      <c r="K38" s="32">
        <f>SUM(H38:J38)</f>
        <v>13880000</v>
      </c>
    </row>
    <row r="39" spans="2:11" s="21" customFormat="1" x14ac:dyDescent="0.25">
      <c r="B39" s="35" t="s">
        <v>157</v>
      </c>
      <c r="C39" s="35"/>
      <c r="D39" s="35"/>
      <c r="E39" s="35"/>
      <c r="F39" s="35"/>
      <c r="G39" s="36">
        <v>300000</v>
      </c>
      <c r="H39" s="36">
        <f t="shared" si="4"/>
        <v>300000</v>
      </c>
      <c r="I39" s="35">
        <v>13020000</v>
      </c>
      <c r="J39" s="35"/>
      <c r="K39" s="35">
        <f t="shared" ref="K39:K48" si="5">SUM(H39:J39)</f>
        <v>13320000</v>
      </c>
    </row>
    <row r="40" spans="2:11" s="21" customFormat="1" x14ac:dyDescent="0.25">
      <c r="B40" s="35" t="s">
        <v>158</v>
      </c>
      <c r="C40" s="35"/>
      <c r="D40" s="35"/>
      <c r="E40" s="35"/>
      <c r="F40" s="35"/>
      <c r="G40" s="36">
        <v>560000</v>
      </c>
      <c r="H40" s="36">
        <f t="shared" si="4"/>
        <v>560000</v>
      </c>
      <c r="I40" s="35"/>
      <c r="J40" s="35"/>
      <c r="K40" s="35">
        <f t="shared" si="5"/>
        <v>560000</v>
      </c>
    </row>
    <row r="41" spans="2:11" s="21" customFormat="1" x14ac:dyDescent="0.25">
      <c r="B41" s="35" t="s">
        <v>159</v>
      </c>
      <c r="C41" s="35"/>
      <c r="D41" s="35"/>
      <c r="E41" s="35"/>
      <c r="F41" s="35"/>
      <c r="G41" s="36"/>
      <c r="H41" s="36"/>
      <c r="I41" s="35"/>
      <c r="J41" s="35"/>
      <c r="K41" s="35"/>
    </row>
    <row r="42" spans="2:11" s="20" customFormat="1" x14ac:dyDescent="0.25">
      <c r="B42" s="32" t="s">
        <v>160</v>
      </c>
      <c r="C42" s="32"/>
      <c r="D42" s="32"/>
      <c r="E42" s="32"/>
      <c r="F42" s="32"/>
      <c r="G42" s="33">
        <f>SUM(G43:G44)</f>
        <v>245000</v>
      </c>
      <c r="H42" s="33">
        <f t="shared" si="4"/>
        <v>245000</v>
      </c>
      <c r="I42" s="32"/>
      <c r="J42" s="32"/>
      <c r="K42" s="32">
        <f t="shared" si="5"/>
        <v>245000</v>
      </c>
    </row>
    <row r="43" spans="2:11" s="21" customFormat="1" x14ac:dyDescent="0.25">
      <c r="B43" s="35" t="s">
        <v>161</v>
      </c>
      <c r="C43" s="35"/>
      <c r="D43" s="35"/>
      <c r="E43" s="35"/>
      <c r="F43" s="35"/>
      <c r="G43" s="36">
        <v>120000</v>
      </c>
      <c r="H43" s="36">
        <f t="shared" si="4"/>
        <v>120000</v>
      </c>
      <c r="I43" s="35"/>
      <c r="J43" s="35"/>
      <c r="K43" s="35">
        <f t="shared" si="5"/>
        <v>120000</v>
      </c>
    </row>
    <row r="44" spans="2:11" s="21" customFormat="1" x14ac:dyDescent="0.25">
      <c r="B44" s="35" t="s">
        <v>162</v>
      </c>
      <c r="C44" s="35"/>
      <c r="D44" s="35"/>
      <c r="E44" s="35"/>
      <c r="F44" s="35"/>
      <c r="G44" s="36">
        <v>125000</v>
      </c>
      <c r="H44" s="36">
        <f t="shared" si="4"/>
        <v>125000</v>
      </c>
      <c r="I44" s="35"/>
      <c r="J44" s="35"/>
      <c r="K44" s="35">
        <f t="shared" si="5"/>
        <v>125000</v>
      </c>
    </row>
    <row r="45" spans="2:11" s="21" customFormat="1" x14ac:dyDescent="0.25">
      <c r="B45" s="35" t="s">
        <v>163</v>
      </c>
      <c r="C45" s="35"/>
      <c r="D45" s="35"/>
      <c r="E45" s="35"/>
      <c r="F45" s="35"/>
      <c r="G45" s="36"/>
      <c r="H45" s="36"/>
      <c r="I45" s="35"/>
      <c r="J45" s="35"/>
      <c r="K45" s="35"/>
    </row>
    <row r="46" spans="2:11" s="20" customFormat="1" x14ac:dyDescent="0.25">
      <c r="B46" s="32" t="s">
        <v>164</v>
      </c>
      <c r="C46" s="32"/>
      <c r="D46" s="32"/>
      <c r="E46" s="32"/>
      <c r="F46" s="32"/>
      <c r="G46" s="33">
        <f>SUM(G47:G48)</f>
        <v>300000</v>
      </c>
      <c r="H46" s="33">
        <f>SUM(H47:H48)</f>
        <v>300000</v>
      </c>
      <c r="I46" s="32"/>
      <c r="J46" s="32"/>
      <c r="K46" s="32">
        <f t="shared" si="5"/>
        <v>300000</v>
      </c>
    </row>
    <row r="47" spans="2:11" s="21" customFormat="1" x14ac:dyDescent="0.25">
      <c r="B47" s="35" t="s">
        <v>326</v>
      </c>
      <c r="C47" s="35"/>
      <c r="D47" s="35"/>
      <c r="E47" s="35"/>
      <c r="F47" s="35"/>
      <c r="G47" s="36">
        <v>50000</v>
      </c>
      <c r="H47" s="36">
        <f t="shared" ref="H47:H59" si="6">SUM(F47:G47)</f>
        <v>50000</v>
      </c>
      <c r="I47" s="35"/>
      <c r="J47" s="35"/>
      <c r="K47" s="35">
        <f t="shared" si="5"/>
        <v>50000</v>
      </c>
    </row>
    <row r="48" spans="2:11" s="21" customFormat="1" x14ac:dyDescent="0.25">
      <c r="B48" s="35" t="s">
        <v>165</v>
      </c>
      <c r="C48" s="35"/>
      <c r="D48" s="35"/>
      <c r="E48" s="35"/>
      <c r="F48" s="35"/>
      <c r="G48" s="36">
        <f>300000-50000</f>
        <v>250000</v>
      </c>
      <c r="H48" s="36">
        <f t="shared" si="6"/>
        <v>250000</v>
      </c>
      <c r="I48" s="35"/>
      <c r="J48" s="35"/>
      <c r="K48" s="35">
        <f t="shared" si="5"/>
        <v>250000</v>
      </c>
    </row>
    <row r="49" spans="2:11" s="21" customFormat="1" x14ac:dyDescent="0.25">
      <c r="B49" s="35" t="s">
        <v>166</v>
      </c>
      <c r="C49" s="35"/>
      <c r="D49" s="35"/>
      <c r="E49" s="35"/>
      <c r="F49" s="35"/>
      <c r="G49" s="36"/>
      <c r="H49" s="36"/>
      <c r="I49" s="35"/>
      <c r="J49" s="35"/>
      <c r="K49" s="35"/>
    </row>
    <row r="50" spans="2:11" s="20" customFormat="1" x14ac:dyDescent="0.25">
      <c r="B50" s="32" t="s">
        <v>167</v>
      </c>
      <c r="C50" s="32"/>
      <c r="D50" s="32"/>
      <c r="E50" s="32"/>
      <c r="F50" s="32"/>
      <c r="G50" s="33">
        <f>SUM(G51:G59)</f>
        <v>5807000</v>
      </c>
      <c r="H50" s="33">
        <f t="shared" si="6"/>
        <v>5807000</v>
      </c>
      <c r="I50" s="33">
        <f>SUM(I51:I52)</f>
        <v>5814000</v>
      </c>
      <c r="J50" s="32"/>
      <c r="K50" s="36">
        <f>SUM(H50:J50)</f>
        <v>11621000</v>
      </c>
    </row>
    <row r="51" spans="2:11" s="21" customFormat="1" x14ac:dyDescent="0.25">
      <c r="B51" s="35" t="s">
        <v>206</v>
      </c>
      <c r="C51" s="35"/>
      <c r="D51" s="35"/>
      <c r="E51" s="35"/>
      <c r="F51" s="35"/>
      <c r="G51" s="36">
        <v>1800000</v>
      </c>
      <c r="H51" s="36">
        <f t="shared" si="6"/>
        <v>1800000</v>
      </c>
      <c r="I51" s="35">
        <v>1700000</v>
      </c>
      <c r="J51" s="35"/>
      <c r="K51" s="36">
        <f>SUM(H51:J51)</f>
        <v>3500000</v>
      </c>
    </row>
    <row r="52" spans="2:11" s="21" customFormat="1" x14ac:dyDescent="0.25">
      <c r="B52" s="35" t="s">
        <v>332</v>
      </c>
      <c r="C52" s="35" t="s">
        <v>238</v>
      </c>
      <c r="D52" s="35"/>
      <c r="E52" s="35"/>
      <c r="F52" s="35"/>
      <c r="G52" s="36">
        <v>897000</v>
      </c>
      <c r="H52" s="36">
        <f t="shared" si="6"/>
        <v>897000</v>
      </c>
      <c r="I52" s="35">
        <v>4114000</v>
      </c>
      <c r="J52" s="35"/>
      <c r="K52" s="36">
        <f t="shared" ref="K52:K59" si="7">SUM(H52:J52)</f>
        <v>5011000</v>
      </c>
    </row>
    <row r="53" spans="2:11" s="21" customFormat="1" x14ac:dyDescent="0.25">
      <c r="B53" s="35" t="s">
        <v>40</v>
      </c>
      <c r="C53" s="35"/>
      <c r="D53" s="35"/>
      <c r="E53" s="35"/>
      <c r="F53" s="35"/>
      <c r="G53" s="36">
        <v>1000000</v>
      </c>
      <c r="H53" s="36">
        <f t="shared" si="6"/>
        <v>1000000</v>
      </c>
      <c r="I53" s="35"/>
      <c r="J53" s="35"/>
      <c r="K53" s="36">
        <f t="shared" si="7"/>
        <v>1000000</v>
      </c>
    </row>
    <row r="54" spans="2:11" s="21" customFormat="1" x14ac:dyDescent="0.25">
      <c r="B54" s="35" t="s">
        <v>207</v>
      </c>
      <c r="C54" s="35"/>
      <c r="D54" s="35"/>
      <c r="E54" s="35"/>
      <c r="F54" s="35"/>
      <c r="G54" s="36">
        <v>50000</v>
      </c>
      <c r="H54" s="36">
        <f t="shared" si="6"/>
        <v>50000</v>
      </c>
      <c r="I54" s="35"/>
      <c r="J54" s="35"/>
      <c r="K54" s="36">
        <f t="shared" si="7"/>
        <v>50000</v>
      </c>
    </row>
    <row r="55" spans="2:11" s="21" customFormat="1" x14ac:dyDescent="0.25">
      <c r="B55" s="35" t="s">
        <v>168</v>
      </c>
      <c r="C55" s="35" t="s">
        <v>221</v>
      </c>
      <c r="D55" s="35"/>
      <c r="E55" s="35"/>
      <c r="F55" s="35"/>
      <c r="G55" s="36">
        <v>300000</v>
      </c>
      <c r="H55" s="36">
        <f t="shared" si="6"/>
        <v>300000</v>
      </c>
      <c r="I55" s="35"/>
      <c r="J55" s="35"/>
      <c r="K55" s="36">
        <f t="shared" si="7"/>
        <v>300000</v>
      </c>
    </row>
    <row r="56" spans="2:11" s="21" customFormat="1" x14ac:dyDescent="0.25">
      <c r="B56" s="35" t="s">
        <v>329</v>
      </c>
      <c r="C56" s="35" t="s">
        <v>239</v>
      </c>
      <c r="D56" s="35"/>
      <c r="E56" s="35"/>
      <c r="F56" s="35"/>
      <c r="G56" s="36">
        <v>550000</v>
      </c>
      <c r="H56" s="36">
        <f t="shared" si="6"/>
        <v>550000</v>
      </c>
      <c r="I56" s="35"/>
      <c r="J56" s="35"/>
      <c r="K56" s="36">
        <f t="shared" si="7"/>
        <v>550000</v>
      </c>
    </row>
    <row r="57" spans="2:11" s="21" customFormat="1" x14ac:dyDescent="0.25">
      <c r="B57" s="35" t="s">
        <v>169</v>
      </c>
      <c r="C57" s="35" t="s">
        <v>240</v>
      </c>
      <c r="D57" s="35"/>
      <c r="E57" s="35"/>
      <c r="F57" s="35"/>
      <c r="G57" s="36">
        <v>240000</v>
      </c>
      <c r="H57" s="36">
        <f t="shared" si="6"/>
        <v>240000</v>
      </c>
      <c r="I57" s="35"/>
      <c r="J57" s="35"/>
      <c r="K57" s="36">
        <f t="shared" si="7"/>
        <v>240000</v>
      </c>
    </row>
    <row r="58" spans="2:11" s="21" customFormat="1" x14ac:dyDescent="0.25">
      <c r="B58" s="35" t="s">
        <v>170</v>
      </c>
      <c r="C58" s="35" t="s">
        <v>238</v>
      </c>
      <c r="D58" s="35"/>
      <c r="E58" s="35"/>
      <c r="F58" s="35"/>
      <c r="G58" s="36">
        <v>120000</v>
      </c>
      <c r="H58" s="36">
        <f t="shared" si="6"/>
        <v>120000</v>
      </c>
      <c r="I58" s="35"/>
      <c r="J58" s="35"/>
      <c r="K58" s="36">
        <f t="shared" si="7"/>
        <v>120000</v>
      </c>
    </row>
    <row r="59" spans="2:11" s="21" customFormat="1" x14ac:dyDescent="0.25">
      <c r="B59" s="35" t="s">
        <v>327</v>
      </c>
      <c r="C59" s="35"/>
      <c r="D59" s="35"/>
      <c r="E59" s="35"/>
      <c r="F59" s="35"/>
      <c r="G59" s="36">
        <f>1000000-150000</f>
        <v>850000</v>
      </c>
      <c r="H59" s="36">
        <f t="shared" si="6"/>
        <v>850000</v>
      </c>
      <c r="I59" s="35"/>
      <c r="J59" s="35"/>
      <c r="K59" s="36">
        <f t="shared" si="7"/>
        <v>850000</v>
      </c>
    </row>
    <row r="60" spans="2:11" s="21" customFormat="1" x14ac:dyDescent="0.25">
      <c r="B60" s="35" t="s">
        <v>171</v>
      </c>
      <c r="C60" s="35"/>
      <c r="D60" s="35"/>
      <c r="E60" s="35"/>
      <c r="F60" s="35"/>
      <c r="G60" s="36"/>
      <c r="H60" s="36"/>
      <c r="I60" s="35"/>
      <c r="J60" s="35"/>
      <c r="K60" s="35"/>
    </row>
    <row r="61" spans="2:11" s="20" customFormat="1" x14ac:dyDescent="0.25">
      <c r="B61" s="32" t="s">
        <v>172</v>
      </c>
      <c r="C61" s="32"/>
      <c r="D61" s="32"/>
      <c r="E61" s="32"/>
      <c r="F61" s="32"/>
      <c r="G61" s="33">
        <f>SUM(G62:G63)</f>
        <v>350000</v>
      </c>
      <c r="H61" s="33">
        <f t="shared" ref="H61:K61" si="8">SUM(H62:H63)</f>
        <v>350000</v>
      </c>
      <c r="I61" s="32">
        <f t="shared" si="8"/>
        <v>0</v>
      </c>
      <c r="J61" s="32">
        <f t="shared" si="8"/>
        <v>0</v>
      </c>
      <c r="K61" s="32">
        <f t="shared" si="8"/>
        <v>350000</v>
      </c>
    </row>
    <row r="62" spans="2:11" s="21" customFormat="1" x14ac:dyDescent="0.25">
      <c r="B62" s="35" t="s">
        <v>208</v>
      </c>
      <c r="C62" s="35"/>
      <c r="D62" s="35"/>
      <c r="E62" s="35"/>
      <c r="F62" s="35"/>
      <c r="G62" s="36">
        <v>200000</v>
      </c>
      <c r="H62" s="36">
        <f t="shared" ref="H62:H63" si="9">SUM(F62:G62)</f>
        <v>200000</v>
      </c>
      <c r="I62" s="35"/>
      <c r="J62" s="35"/>
      <c r="K62" s="35">
        <f t="shared" ref="K62:K63" si="10">SUM(H62:J62)</f>
        <v>200000</v>
      </c>
    </row>
    <row r="63" spans="2:11" s="21" customFormat="1" x14ac:dyDescent="0.25">
      <c r="B63" s="35" t="s">
        <v>103</v>
      </c>
      <c r="C63" s="35"/>
      <c r="D63" s="35"/>
      <c r="E63" s="35"/>
      <c r="F63" s="35"/>
      <c r="G63" s="36">
        <v>150000</v>
      </c>
      <c r="H63" s="36">
        <f t="shared" si="9"/>
        <v>150000</v>
      </c>
      <c r="I63" s="35"/>
      <c r="J63" s="35"/>
      <c r="K63" s="35">
        <f t="shared" si="10"/>
        <v>150000</v>
      </c>
    </row>
    <row r="64" spans="2:11" s="21" customFormat="1" x14ac:dyDescent="0.25">
      <c r="B64" s="35" t="s">
        <v>173</v>
      </c>
      <c r="C64" s="35"/>
      <c r="D64" s="35"/>
      <c r="E64" s="35"/>
      <c r="F64" s="35"/>
      <c r="G64" s="36"/>
      <c r="H64" s="36"/>
      <c r="I64" s="35"/>
      <c r="J64" s="35"/>
      <c r="K64" s="35"/>
    </row>
    <row r="65" spans="2:11" s="20" customFormat="1" x14ac:dyDescent="0.25">
      <c r="B65" s="32" t="s">
        <v>174</v>
      </c>
      <c r="C65" s="32"/>
      <c r="D65" s="32"/>
      <c r="E65" s="32"/>
      <c r="F65" s="32"/>
      <c r="G65" s="33">
        <f>G66</f>
        <v>1700000</v>
      </c>
      <c r="H65" s="33">
        <f t="shared" ref="H65:K65" si="11">H66</f>
        <v>1700000</v>
      </c>
      <c r="I65" s="32">
        <f t="shared" si="11"/>
        <v>0</v>
      </c>
      <c r="J65" s="32">
        <f t="shared" si="11"/>
        <v>0</v>
      </c>
      <c r="K65" s="32">
        <f t="shared" si="11"/>
        <v>1700000</v>
      </c>
    </row>
    <row r="66" spans="2:11" s="21" customFormat="1" x14ac:dyDescent="0.25">
      <c r="B66" s="35" t="s">
        <v>328</v>
      </c>
      <c r="C66" s="35"/>
      <c r="D66" s="35"/>
      <c r="E66" s="35"/>
      <c r="F66" s="35"/>
      <c r="G66" s="36">
        <v>1700000</v>
      </c>
      <c r="H66" s="36">
        <f t="shared" ref="H66" si="12">SUM(F66:G66)</f>
        <v>1700000</v>
      </c>
      <c r="I66" s="35"/>
      <c r="J66" s="35"/>
      <c r="K66" s="35">
        <f t="shared" ref="K66" si="13">SUM(H66:J66)</f>
        <v>1700000</v>
      </c>
    </row>
    <row r="67" spans="2:11" s="21" customFormat="1" x14ac:dyDescent="0.25">
      <c r="B67" s="35" t="s">
        <v>175</v>
      </c>
      <c r="C67" s="35"/>
      <c r="D67" s="35"/>
      <c r="E67" s="35"/>
      <c r="F67" s="35"/>
      <c r="G67" s="36"/>
      <c r="H67" s="36"/>
      <c r="I67" s="35"/>
      <c r="J67" s="35"/>
      <c r="K67" s="35"/>
    </row>
    <row r="68" spans="2:11" s="20" customFormat="1" x14ac:dyDescent="0.25">
      <c r="B68" s="32" t="s">
        <v>176</v>
      </c>
      <c r="C68" s="32"/>
      <c r="D68" s="32"/>
      <c r="E68" s="32"/>
      <c r="F68" s="32"/>
      <c r="G68" s="33">
        <f>G69</f>
        <v>307564</v>
      </c>
      <c r="H68" s="33">
        <f t="shared" ref="H68:K68" si="14">H69</f>
        <v>307564</v>
      </c>
      <c r="I68" s="32">
        <f t="shared" si="14"/>
        <v>0</v>
      </c>
      <c r="J68" s="32">
        <f t="shared" si="14"/>
        <v>1120000</v>
      </c>
      <c r="K68" s="32">
        <f t="shared" si="14"/>
        <v>1427564</v>
      </c>
    </row>
    <row r="69" spans="2:11" s="21" customFormat="1" x14ac:dyDescent="0.25">
      <c r="B69" s="35" t="s">
        <v>177</v>
      </c>
      <c r="C69" s="35" t="s">
        <v>240</v>
      </c>
      <c r="D69" s="35"/>
      <c r="E69" s="35"/>
      <c r="F69" s="35"/>
      <c r="G69" s="36">
        <v>307564</v>
      </c>
      <c r="H69" s="36">
        <f t="shared" ref="H69" si="15">SUM(F69:G69)</f>
        <v>307564</v>
      </c>
      <c r="I69" s="35"/>
      <c r="J69" s="36">
        <v>1120000</v>
      </c>
      <c r="K69" s="35">
        <f t="shared" ref="K69:K71" si="16">SUM(H69:J69)</f>
        <v>1427564</v>
      </c>
    </row>
    <row r="70" spans="2:11" s="21" customFormat="1" x14ac:dyDescent="0.25">
      <c r="B70" s="35" t="s">
        <v>180</v>
      </c>
      <c r="C70" s="35"/>
      <c r="D70" s="35"/>
      <c r="E70" s="35"/>
      <c r="F70" s="35"/>
      <c r="G70" s="36"/>
      <c r="H70" s="36"/>
      <c r="I70" s="35"/>
      <c r="J70" s="35"/>
      <c r="K70" s="35"/>
    </row>
    <row r="71" spans="2:11" s="20" customFormat="1" x14ac:dyDescent="0.25">
      <c r="B71" s="32" t="s">
        <v>183</v>
      </c>
      <c r="C71" s="32"/>
      <c r="D71" s="32"/>
      <c r="E71" s="32"/>
      <c r="F71" s="32"/>
      <c r="G71" s="33">
        <f>G72+G75</f>
        <v>5400000</v>
      </c>
      <c r="H71" s="33">
        <f>H72+H75</f>
        <v>5400000</v>
      </c>
      <c r="I71" s="32"/>
      <c r="J71" s="32"/>
      <c r="K71" s="32">
        <f t="shared" si="16"/>
        <v>5400000</v>
      </c>
    </row>
    <row r="72" spans="2:11" s="20" customFormat="1" x14ac:dyDescent="0.25">
      <c r="B72" s="32" t="s">
        <v>178</v>
      </c>
      <c r="C72" s="32"/>
      <c r="D72" s="32"/>
      <c r="E72" s="32"/>
      <c r="F72" s="32"/>
      <c r="G72" s="33">
        <f>G73+G74</f>
        <v>4800000</v>
      </c>
      <c r="H72" s="33">
        <f>H73+H74</f>
        <v>4800000</v>
      </c>
      <c r="I72" s="32">
        <f t="shared" ref="I72:J72" si="17">SUM(I73:I77)</f>
        <v>0</v>
      </c>
      <c r="J72" s="32">
        <f t="shared" si="17"/>
        <v>0</v>
      </c>
      <c r="K72" s="35">
        <f t="shared" ref="K72" si="18">SUM(H72:J72)</f>
        <v>4800000</v>
      </c>
    </row>
    <row r="73" spans="2:11" s="21" customFormat="1" x14ac:dyDescent="0.25">
      <c r="B73" s="35" t="s">
        <v>179</v>
      </c>
      <c r="C73" s="35"/>
      <c r="D73" s="35"/>
      <c r="E73" s="35"/>
      <c r="F73" s="35"/>
      <c r="G73" s="36">
        <v>3500000</v>
      </c>
      <c r="H73" s="36">
        <f t="shared" ref="H73:H85" si="19">SUM(F73:G73)</f>
        <v>3500000</v>
      </c>
      <c r="I73" s="35"/>
      <c r="J73" s="35"/>
      <c r="K73" s="35">
        <f t="shared" ref="K73:K105" si="20">SUM(H73:J73)</f>
        <v>3500000</v>
      </c>
    </row>
    <row r="74" spans="2:11" s="21" customFormat="1" x14ac:dyDescent="0.25">
      <c r="B74" s="35" t="s">
        <v>322</v>
      </c>
      <c r="C74" s="35"/>
      <c r="D74" s="35"/>
      <c r="E74" s="35"/>
      <c r="F74" s="35"/>
      <c r="G74" s="36">
        <v>1300000</v>
      </c>
      <c r="H74" s="36">
        <f t="shared" si="19"/>
        <v>1300000</v>
      </c>
      <c r="I74" s="35"/>
      <c r="J74" s="35"/>
      <c r="K74" s="35">
        <f t="shared" si="20"/>
        <v>1300000</v>
      </c>
    </row>
    <row r="75" spans="2:11" s="20" customFormat="1" x14ac:dyDescent="0.25">
      <c r="B75" s="32" t="s">
        <v>182</v>
      </c>
      <c r="C75" s="32"/>
      <c r="D75" s="32"/>
      <c r="E75" s="32"/>
      <c r="F75" s="32"/>
      <c r="G75" s="33">
        <f>SUM(G76:G77)</f>
        <v>600000</v>
      </c>
      <c r="H75" s="33">
        <f>SUM(H76:H77)</f>
        <v>600000</v>
      </c>
      <c r="I75" s="32"/>
      <c r="J75" s="32"/>
      <c r="K75" s="32">
        <f t="shared" si="20"/>
        <v>600000</v>
      </c>
    </row>
    <row r="76" spans="2:11" s="21" customFormat="1" x14ac:dyDescent="0.25">
      <c r="B76" s="35" t="s">
        <v>181</v>
      </c>
      <c r="C76" s="35"/>
      <c r="D76" s="35"/>
      <c r="E76" s="35"/>
      <c r="F76" s="35"/>
      <c r="G76" s="36">
        <f>500000-200000</f>
        <v>300000</v>
      </c>
      <c r="H76" s="36">
        <f t="shared" si="19"/>
        <v>300000</v>
      </c>
      <c r="I76" s="35"/>
      <c r="J76" s="35"/>
      <c r="K76" s="35">
        <f t="shared" si="20"/>
        <v>300000</v>
      </c>
    </row>
    <row r="77" spans="2:11" s="21" customFormat="1" x14ac:dyDescent="0.25">
      <c r="B77" s="35" t="s">
        <v>209</v>
      </c>
      <c r="C77" s="35"/>
      <c r="D77" s="35"/>
      <c r="E77" s="35"/>
      <c r="F77" s="35"/>
      <c r="G77" s="36">
        <v>300000</v>
      </c>
      <c r="H77" s="36">
        <f t="shared" si="19"/>
        <v>300000</v>
      </c>
      <c r="I77" s="35"/>
      <c r="J77" s="35"/>
      <c r="K77" s="35">
        <f t="shared" si="20"/>
        <v>300000</v>
      </c>
    </row>
    <row r="78" spans="2:11" s="20" customFormat="1" x14ac:dyDescent="0.25">
      <c r="B78" s="32" t="s">
        <v>184</v>
      </c>
      <c r="C78" s="32"/>
      <c r="D78" s="32"/>
      <c r="E78" s="32"/>
      <c r="F78" s="32"/>
      <c r="G78" s="33"/>
      <c r="H78" s="33"/>
      <c r="I78" s="32"/>
      <c r="J78" s="32"/>
      <c r="K78" s="32"/>
    </row>
    <row r="79" spans="2:11" s="20" customFormat="1" x14ac:dyDescent="0.25">
      <c r="B79" s="32" t="s">
        <v>185</v>
      </c>
      <c r="C79" s="32"/>
      <c r="D79" s="32"/>
      <c r="E79" s="32"/>
      <c r="F79" s="32"/>
      <c r="G79" s="33">
        <f>SUM(G80:G83)</f>
        <v>260000</v>
      </c>
      <c r="H79" s="33">
        <f t="shared" si="19"/>
        <v>260000</v>
      </c>
      <c r="I79" s="32"/>
      <c r="J79" s="32"/>
      <c r="K79" s="32">
        <f t="shared" si="20"/>
        <v>260000</v>
      </c>
    </row>
    <row r="80" spans="2:11" s="21" customFormat="1" x14ac:dyDescent="0.25">
      <c r="B80" s="35" t="s">
        <v>186</v>
      </c>
      <c r="C80" s="35"/>
      <c r="D80" s="35"/>
      <c r="E80" s="35"/>
      <c r="F80" s="35"/>
      <c r="G80" s="36">
        <v>100000</v>
      </c>
      <c r="H80" s="36">
        <f t="shared" si="19"/>
        <v>100000</v>
      </c>
      <c r="I80" s="35"/>
      <c r="J80" s="35"/>
      <c r="K80" s="35">
        <f t="shared" si="20"/>
        <v>100000</v>
      </c>
    </row>
    <row r="81" spans="2:11" s="21" customFormat="1" x14ac:dyDescent="0.25">
      <c r="B81" s="35" t="s">
        <v>330</v>
      </c>
      <c r="C81" s="35"/>
      <c r="D81" s="35"/>
      <c r="E81" s="35"/>
      <c r="F81" s="35"/>
      <c r="G81" s="36">
        <v>70000</v>
      </c>
      <c r="H81" s="36">
        <f t="shared" si="19"/>
        <v>70000</v>
      </c>
      <c r="I81" s="35"/>
      <c r="J81" s="35"/>
      <c r="K81" s="35">
        <f t="shared" si="20"/>
        <v>70000</v>
      </c>
    </row>
    <row r="82" spans="2:11" s="21" customFormat="1" x14ac:dyDescent="0.25">
      <c r="B82" s="35" t="s">
        <v>187</v>
      </c>
      <c r="C82" s="35"/>
      <c r="D82" s="35"/>
      <c r="E82" s="35"/>
      <c r="F82" s="35"/>
      <c r="G82" s="36">
        <v>70000</v>
      </c>
      <c r="H82" s="36">
        <f t="shared" si="19"/>
        <v>70000</v>
      </c>
      <c r="I82" s="35"/>
      <c r="J82" s="35"/>
      <c r="K82" s="35">
        <f t="shared" si="20"/>
        <v>70000</v>
      </c>
    </row>
    <row r="83" spans="2:11" s="21" customFormat="1" x14ac:dyDescent="0.25">
      <c r="B83" s="35" t="s">
        <v>188</v>
      </c>
      <c r="C83" s="35"/>
      <c r="D83" s="35"/>
      <c r="E83" s="35"/>
      <c r="F83" s="35"/>
      <c r="G83" s="36">
        <v>20000</v>
      </c>
      <c r="H83" s="36">
        <f t="shared" si="19"/>
        <v>20000</v>
      </c>
      <c r="I83" s="35"/>
      <c r="J83" s="35"/>
      <c r="K83" s="35">
        <f t="shared" si="20"/>
        <v>20000</v>
      </c>
    </row>
    <row r="84" spans="2:11" s="20" customFormat="1" x14ac:dyDescent="0.25">
      <c r="B84" s="32" t="s">
        <v>189</v>
      </c>
      <c r="C84" s="32"/>
      <c r="D84" s="32"/>
      <c r="E84" s="32"/>
      <c r="F84" s="32"/>
      <c r="G84" s="33">
        <f>G85</f>
        <v>1680000</v>
      </c>
      <c r="H84" s="33">
        <f t="shared" ref="H84:K84" si="21">H85</f>
        <v>1680000</v>
      </c>
      <c r="I84" s="32">
        <f t="shared" si="21"/>
        <v>0</v>
      </c>
      <c r="J84" s="32">
        <f t="shared" si="21"/>
        <v>0</v>
      </c>
      <c r="K84" s="32">
        <f t="shared" si="21"/>
        <v>1680000</v>
      </c>
    </row>
    <row r="85" spans="2:11" s="21" customFormat="1" x14ac:dyDescent="0.25">
      <c r="B85" s="35" t="s">
        <v>190</v>
      </c>
      <c r="C85" s="35"/>
      <c r="D85" s="35"/>
      <c r="E85" s="35"/>
      <c r="F85" s="35"/>
      <c r="G85" s="36">
        <v>1680000</v>
      </c>
      <c r="H85" s="36">
        <f t="shared" si="19"/>
        <v>1680000</v>
      </c>
      <c r="I85" s="35"/>
      <c r="J85" s="35"/>
      <c r="K85" s="35">
        <f t="shared" si="20"/>
        <v>1680000</v>
      </c>
    </row>
    <row r="86" spans="2:11" s="21" customFormat="1" x14ac:dyDescent="0.25">
      <c r="B86" s="35" t="s">
        <v>191</v>
      </c>
      <c r="C86" s="35"/>
      <c r="D86" s="35"/>
      <c r="E86" s="35"/>
      <c r="F86" s="35"/>
      <c r="G86" s="36"/>
      <c r="H86" s="36"/>
      <c r="I86" s="35"/>
      <c r="J86" s="35"/>
      <c r="K86" s="35"/>
    </row>
    <row r="87" spans="2:11" s="20" customFormat="1" x14ac:dyDescent="0.25">
      <c r="B87" s="32" t="s">
        <v>192</v>
      </c>
      <c r="C87" s="32"/>
      <c r="D87" s="32"/>
      <c r="E87" s="32"/>
      <c r="F87" s="32"/>
      <c r="G87" s="33">
        <f>G88+G89</f>
        <v>200000</v>
      </c>
      <c r="H87" s="33">
        <f t="shared" ref="H87:J87" si="22">H88+H89</f>
        <v>200000</v>
      </c>
      <c r="I87" s="32">
        <f t="shared" si="22"/>
        <v>0</v>
      </c>
      <c r="J87" s="32">
        <f t="shared" si="22"/>
        <v>575000</v>
      </c>
      <c r="K87" s="32">
        <f t="shared" si="20"/>
        <v>775000</v>
      </c>
    </row>
    <row r="88" spans="2:11" s="21" customFormat="1" x14ac:dyDescent="0.25">
      <c r="B88" s="35" t="s">
        <v>193</v>
      </c>
      <c r="C88" s="35"/>
      <c r="D88" s="35"/>
      <c r="E88" s="35"/>
      <c r="F88" s="35"/>
      <c r="G88" s="36">
        <v>150000</v>
      </c>
      <c r="H88" s="36">
        <f t="shared" ref="H88:H105" si="23">SUM(F88:G88)</f>
        <v>150000</v>
      </c>
      <c r="I88" s="35"/>
      <c r="J88" s="35">
        <v>575000</v>
      </c>
      <c r="K88" s="35">
        <f t="shared" si="20"/>
        <v>725000</v>
      </c>
    </row>
    <row r="89" spans="2:11" s="21" customFormat="1" x14ac:dyDescent="0.25">
      <c r="B89" s="35" t="s">
        <v>194</v>
      </c>
      <c r="C89" s="35"/>
      <c r="D89" s="35"/>
      <c r="E89" s="35"/>
      <c r="F89" s="35"/>
      <c r="G89" s="36">
        <v>50000</v>
      </c>
      <c r="H89" s="36">
        <f t="shared" si="23"/>
        <v>50000</v>
      </c>
      <c r="I89" s="35"/>
      <c r="J89" s="35"/>
      <c r="K89" s="35">
        <f t="shared" si="20"/>
        <v>50000</v>
      </c>
    </row>
    <row r="90" spans="2:11" s="20" customFormat="1" x14ac:dyDescent="0.25">
      <c r="B90" s="32" t="s">
        <v>195</v>
      </c>
      <c r="C90" s="32"/>
      <c r="D90" s="32"/>
      <c r="E90" s="32"/>
      <c r="F90" s="32"/>
      <c r="G90" s="33">
        <f>G91</f>
        <v>265000</v>
      </c>
      <c r="H90" s="33">
        <f>H91</f>
        <v>265000</v>
      </c>
      <c r="I90" s="32"/>
      <c r="J90" s="32"/>
      <c r="K90" s="32">
        <f t="shared" si="20"/>
        <v>265000</v>
      </c>
    </row>
    <row r="91" spans="2:11" s="21" customFormat="1" x14ac:dyDescent="0.25">
      <c r="B91" s="35" t="s">
        <v>196</v>
      </c>
      <c r="C91" s="35"/>
      <c r="D91" s="35"/>
      <c r="E91" s="35"/>
      <c r="F91" s="35"/>
      <c r="G91" s="36">
        <f>300000-35000</f>
        <v>265000</v>
      </c>
      <c r="H91" s="36">
        <f t="shared" si="23"/>
        <v>265000</v>
      </c>
      <c r="I91" s="35"/>
      <c r="J91" s="35"/>
      <c r="K91" s="35">
        <f t="shared" si="20"/>
        <v>265000</v>
      </c>
    </row>
    <row r="92" spans="2:11" s="20" customFormat="1" x14ac:dyDescent="0.25">
      <c r="B92" s="32" t="s">
        <v>197</v>
      </c>
      <c r="C92" s="32"/>
      <c r="D92" s="32"/>
      <c r="E92" s="32"/>
      <c r="F92" s="32"/>
      <c r="G92" s="33">
        <f>G93</f>
        <v>6227368</v>
      </c>
      <c r="H92" s="33">
        <f t="shared" si="23"/>
        <v>6227368</v>
      </c>
      <c r="I92" s="32"/>
      <c r="J92" s="32"/>
      <c r="K92" s="32">
        <f t="shared" si="20"/>
        <v>6227368</v>
      </c>
    </row>
    <row r="93" spans="2:11" s="21" customFormat="1" x14ac:dyDescent="0.25">
      <c r="B93" s="35" t="s">
        <v>198</v>
      </c>
      <c r="C93" s="35"/>
      <c r="D93" s="35"/>
      <c r="E93" s="35"/>
      <c r="F93" s="35"/>
      <c r="G93" s="36">
        <v>6227368</v>
      </c>
      <c r="H93" s="36">
        <f t="shared" si="23"/>
        <v>6227368</v>
      </c>
      <c r="I93" s="35"/>
      <c r="J93" s="35"/>
      <c r="K93" s="35">
        <f t="shared" si="20"/>
        <v>6227368</v>
      </c>
    </row>
    <row r="94" spans="2:11" s="21" customFormat="1" x14ac:dyDescent="0.25">
      <c r="B94" s="35" t="s">
        <v>200</v>
      </c>
      <c r="C94" s="35"/>
      <c r="D94" s="35"/>
      <c r="E94" s="35"/>
      <c r="F94" s="35"/>
      <c r="G94" s="36"/>
      <c r="H94" s="36"/>
      <c r="I94" s="35"/>
      <c r="J94" s="35"/>
      <c r="K94" s="35"/>
    </row>
    <row r="95" spans="2:11" s="21" customFormat="1" x14ac:dyDescent="0.25">
      <c r="B95" s="32" t="s">
        <v>201</v>
      </c>
      <c r="C95" s="32"/>
      <c r="D95" s="32"/>
      <c r="E95" s="32"/>
      <c r="F95" s="32"/>
      <c r="G95" s="33">
        <f>SUM(G96:G103)</f>
        <v>1280000</v>
      </c>
      <c r="H95" s="33">
        <f t="shared" si="23"/>
        <v>1280000</v>
      </c>
      <c r="I95" s="35"/>
      <c r="J95" s="35"/>
      <c r="K95" s="32">
        <f t="shared" si="20"/>
        <v>1280000</v>
      </c>
    </row>
    <row r="96" spans="2:11" s="21" customFormat="1" x14ac:dyDescent="0.25">
      <c r="B96" s="35" t="s">
        <v>210</v>
      </c>
      <c r="C96" s="35"/>
      <c r="D96" s="35"/>
      <c r="E96" s="35"/>
      <c r="F96" s="35"/>
      <c r="G96" s="36">
        <v>150000</v>
      </c>
      <c r="H96" s="36">
        <f t="shared" si="23"/>
        <v>150000</v>
      </c>
      <c r="I96" s="35"/>
      <c r="J96" s="35"/>
      <c r="K96" s="36">
        <f>H96</f>
        <v>150000</v>
      </c>
    </row>
    <row r="97" spans="2:11" s="21" customFormat="1" x14ac:dyDescent="0.25">
      <c r="B97" s="35" t="s">
        <v>211</v>
      </c>
      <c r="C97" s="35"/>
      <c r="D97" s="35"/>
      <c r="E97" s="35"/>
      <c r="F97" s="35"/>
      <c r="G97" s="36">
        <f>450000-50000</f>
        <v>400000</v>
      </c>
      <c r="H97" s="36">
        <f t="shared" si="23"/>
        <v>400000</v>
      </c>
      <c r="I97" s="35"/>
      <c r="J97" s="35"/>
      <c r="K97" s="36">
        <f t="shared" ref="K97:K103" si="24">H97</f>
        <v>400000</v>
      </c>
    </row>
    <row r="98" spans="2:11" s="21" customFormat="1" x14ac:dyDescent="0.25">
      <c r="B98" s="35" t="s">
        <v>212</v>
      </c>
      <c r="C98" s="35"/>
      <c r="D98" s="35"/>
      <c r="E98" s="35"/>
      <c r="F98" s="35"/>
      <c r="G98" s="36">
        <f>200000-50000</f>
        <v>150000</v>
      </c>
      <c r="H98" s="36">
        <f t="shared" si="23"/>
        <v>150000</v>
      </c>
      <c r="I98" s="35"/>
      <c r="J98" s="35"/>
      <c r="K98" s="36">
        <f t="shared" si="24"/>
        <v>150000</v>
      </c>
    </row>
    <row r="99" spans="2:11" s="21" customFormat="1" x14ac:dyDescent="0.25">
      <c r="B99" s="35" t="s">
        <v>213</v>
      </c>
      <c r="C99" s="35"/>
      <c r="D99" s="35"/>
      <c r="E99" s="35"/>
      <c r="F99" s="35"/>
      <c r="G99" s="36">
        <v>320000</v>
      </c>
      <c r="H99" s="36">
        <f t="shared" si="23"/>
        <v>320000</v>
      </c>
      <c r="I99" s="35"/>
      <c r="J99" s="35"/>
      <c r="K99" s="36">
        <f t="shared" si="24"/>
        <v>320000</v>
      </c>
    </row>
    <row r="100" spans="2:11" s="21" customFormat="1" x14ac:dyDescent="0.25">
      <c r="B100" s="35" t="s">
        <v>214</v>
      </c>
      <c r="C100" s="35"/>
      <c r="D100" s="35"/>
      <c r="E100" s="35"/>
      <c r="F100" s="35"/>
      <c r="G100" s="36">
        <v>80000</v>
      </c>
      <c r="H100" s="36">
        <f t="shared" si="23"/>
        <v>80000</v>
      </c>
      <c r="I100" s="35"/>
      <c r="J100" s="35"/>
      <c r="K100" s="36">
        <f t="shared" si="24"/>
        <v>80000</v>
      </c>
    </row>
    <row r="101" spans="2:11" s="21" customFormat="1" x14ac:dyDescent="0.25">
      <c r="B101" s="35" t="s">
        <v>215</v>
      </c>
      <c r="C101" s="35"/>
      <c r="D101" s="35"/>
      <c r="E101" s="35"/>
      <c r="F101" s="35"/>
      <c r="G101" s="36">
        <f>100000-30000</f>
        <v>70000</v>
      </c>
      <c r="H101" s="36">
        <f t="shared" si="23"/>
        <v>70000</v>
      </c>
      <c r="I101" s="35"/>
      <c r="J101" s="35"/>
      <c r="K101" s="36">
        <f t="shared" si="24"/>
        <v>70000</v>
      </c>
    </row>
    <row r="102" spans="2:11" s="21" customFormat="1" x14ac:dyDescent="0.25">
      <c r="B102" s="35" t="s">
        <v>216</v>
      </c>
      <c r="C102" s="35"/>
      <c r="D102" s="35"/>
      <c r="E102" s="35"/>
      <c r="F102" s="35"/>
      <c r="G102" s="36">
        <v>60000</v>
      </c>
      <c r="H102" s="36">
        <f t="shared" si="23"/>
        <v>60000</v>
      </c>
      <c r="I102" s="35"/>
      <c r="J102" s="35"/>
      <c r="K102" s="36">
        <f t="shared" si="24"/>
        <v>60000</v>
      </c>
    </row>
    <row r="103" spans="2:11" s="21" customFormat="1" x14ac:dyDescent="0.25">
      <c r="B103" s="35" t="s">
        <v>289</v>
      </c>
      <c r="C103" s="35"/>
      <c r="D103" s="35"/>
      <c r="E103" s="35"/>
      <c r="F103" s="35"/>
      <c r="G103" s="36">
        <v>50000</v>
      </c>
      <c r="H103" s="36">
        <f t="shared" si="23"/>
        <v>50000</v>
      </c>
      <c r="I103" s="35"/>
      <c r="J103" s="35"/>
      <c r="K103" s="36">
        <f t="shared" si="24"/>
        <v>50000</v>
      </c>
    </row>
    <row r="104" spans="2:11" s="21" customFormat="1" x14ac:dyDescent="0.25">
      <c r="B104" s="32" t="s">
        <v>202</v>
      </c>
      <c r="C104" s="35"/>
      <c r="D104" s="35"/>
      <c r="E104" s="35"/>
      <c r="F104" s="35"/>
      <c r="G104" s="33">
        <f>G105</f>
        <v>60000</v>
      </c>
      <c r="H104" s="33">
        <f t="shared" ref="H104:K104" si="25">H105</f>
        <v>60000</v>
      </c>
      <c r="I104" s="36">
        <f t="shared" si="25"/>
        <v>0</v>
      </c>
      <c r="J104" s="36">
        <f t="shared" si="25"/>
        <v>0</v>
      </c>
      <c r="K104" s="33">
        <f t="shared" si="25"/>
        <v>60000</v>
      </c>
    </row>
    <row r="105" spans="2:11" x14ac:dyDescent="0.25">
      <c r="B105" s="40" t="s">
        <v>217</v>
      </c>
      <c r="C105" s="41"/>
      <c r="D105" s="40"/>
      <c r="E105" s="40"/>
      <c r="F105" s="40"/>
      <c r="G105" s="42">
        <v>60000</v>
      </c>
      <c r="H105" s="42">
        <f t="shared" si="23"/>
        <v>60000</v>
      </c>
      <c r="I105" s="40"/>
      <c r="J105" s="40"/>
      <c r="K105" s="35">
        <f t="shared" si="20"/>
        <v>60000</v>
      </c>
    </row>
    <row r="106" spans="2:11" x14ac:dyDescent="0.25">
      <c r="B106" s="40"/>
      <c r="C106" s="40"/>
      <c r="D106" s="40"/>
      <c r="E106" s="40"/>
      <c r="F106" s="40"/>
      <c r="G106" s="40"/>
      <c r="H106" s="40"/>
      <c r="I106" s="40"/>
      <c r="J106" s="40"/>
      <c r="K106" s="40"/>
    </row>
    <row r="107" spans="2:11" x14ac:dyDescent="0.25">
      <c r="B107" s="43" t="s">
        <v>199</v>
      </c>
      <c r="C107" s="43"/>
      <c r="D107" s="43"/>
      <c r="E107" s="43"/>
      <c r="F107" s="43"/>
      <c r="G107" s="44">
        <f>G92+G90+G87+G84+G79+G71+G68+G65+G61+G50+G46+G42+G38+G35+G30+G26+G10+G8+G104+G95</f>
        <v>29092432</v>
      </c>
      <c r="H107" s="44">
        <f>H92+H90+H87+H84+H79+H71+H68+H65+H61+H50+H46+H42+H38+H35+H30+H26+H10+H8+H104+H95</f>
        <v>29092432</v>
      </c>
      <c r="I107" s="44">
        <f>I50+I38+I35</f>
        <v>18868517.079999998</v>
      </c>
      <c r="J107" s="44">
        <f t="shared" ref="J107" si="26">J92+J90+J87+J84+J79+J71+J68+J65+J61+J50+J46+J42+J38+J35+J30+J26+J10+J8+J104+J95</f>
        <v>3294814.19</v>
      </c>
      <c r="K107" s="44">
        <f>K92+K90+K87+K84+K79+K71+K68+K65+K61+K50+K46+K42+K38+K35+K30+K26+K10+K8+K104+K95</f>
        <v>51255763.270000003</v>
      </c>
    </row>
  </sheetData>
  <mergeCells count="7">
    <mergeCell ref="B7:G7"/>
    <mergeCell ref="B2:K2"/>
    <mergeCell ref="B5:B6"/>
    <mergeCell ref="C5:E5"/>
    <mergeCell ref="F5:G5"/>
    <mergeCell ref="H5:J5"/>
    <mergeCell ref="K5:K6"/>
  </mergeCells>
  <printOptions horizontalCentered="1"/>
  <pageMargins left="0" right="0.31496062992125984" top="0.35433070866141736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1"/>
  <sheetViews>
    <sheetView topLeftCell="A26" workbookViewId="0">
      <selection activeCell="G29" sqref="G29"/>
    </sheetView>
  </sheetViews>
  <sheetFormatPr baseColWidth="10" defaultRowHeight="12.75" x14ac:dyDescent="0.2"/>
  <cols>
    <col min="1" max="1" width="11.42578125" style="45"/>
    <col min="2" max="2" width="50" style="57" customWidth="1"/>
    <col min="3" max="3" width="39.5703125" style="45" customWidth="1"/>
    <col min="4" max="4" width="43" style="45" customWidth="1"/>
    <col min="5" max="5" width="18.5703125" style="45" customWidth="1"/>
    <col min="6" max="16384" width="11.42578125" style="45"/>
  </cols>
  <sheetData>
    <row r="2" spans="2:5" ht="18.75" x14ac:dyDescent="0.3">
      <c r="B2" s="83" t="s">
        <v>129</v>
      </c>
      <c r="C2" s="83"/>
      <c r="D2" s="83"/>
      <c r="E2" s="83"/>
    </row>
    <row r="3" spans="2:5" x14ac:dyDescent="0.2">
      <c r="B3" s="46"/>
    </row>
    <row r="5" spans="2:5" x14ac:dyDescent="0.2">
      <c r="B5" s="84" t="s">
        <v>116</v>
      </c>
      <c r="C5" s="86" t="s">
        <v>130</v>
      </c>
      <c r="D5" s="86" t="s">
        <v>131</v>
      </c>
      <c r="E5" s="47" t="s">
        <v>132</v>
      </c>
    </row>
    <row r="6" spans="2:5" x14ac:dyDescent="0.2">
      <c r="B6" s="85"/>
      <c r="C6" s="87"/>
      <c r="D6" s="87"/>
      <c r="E6" s="47" t="s">
        <v>133</v>
      </c>
    </row>
    <row r="7" spans="2:5" s="51" customFormat="1" x14ac:dyDescent="0.2">
      <c r="B7" s="48" t="str">
        <f>'INFRAESTRUCTURA 1'!B8:G8</f>
        <v>CASAS COMUNALES Y BARRIALES</v>
      </c>
      <c r="C7" s="49"/>
      <c r="D7" s="49"/>
      <c r="E7" s="50">
        <f>'INFRAESTRUCTURA 1'!H8</f>
        <v>50000</v>
      </c>
    </row>
    <row r="8" spans="2:5" ht="51" x14ac:dyDescent="0.2">
      <c r="B8" s="41" t="str">
        <f>'INFRAESTRUCTURA 1'!B9:G9</f>
        <v>Diversas casas comunales</v>
      </c>
      <c r="C8" s="41" t="s">
        <v>300</v>
      </c>
      <c r="D8" s="52" t="s">
        <v>301</v>
      </c>
      <c r="E8" s="42">
        <f>'INFRAESTRUCTURA 1'!H9</f>
        <v>50000</v>
      </c>
    </row>
    <row r="9" spans="2:5" s="51" customFormat="1" x14ac:dyDescent="0.2">
      <c r="B9" s="48" t="str">
        <f>'INFRAESTRUCTURA 1'!B10:G10</f>
        <v>EQUIPAMIENTOS URBANOS</v>
      </c>
      <c r="C9" s="49"/>
      <c r="D9" s="49"/>
      <c r="E9" s="50">
        <f>'INFRAESTRUCTURA 1'!H10</f>
        <v>1787000</v>
      </c>
    </row>
    <row r="10" spans="2:5" ht="76.5" x14ac:dyDescent="0.2">
      <c r="B10" s="52" t="str">
        <f>'INFRAESTRUCTURA 1'!B11:G11</f>
        <v>Casa del Arco</v>
      </c>
      <c r="C10" s="53" t="s">
        <v>222</v>
      </c>
      <c r="D10" s="61" t="s">
        <v>242</v>
      </c>
      <c r="E10" s="67">
        <f>'INFRAESTRUCTURA 1'!H11</f>
        <v>250000</v>
      </c>
    </row>
    <row r="11" spans="2:5" ht="38.25" x14ac:dyDescent="0.2">
      <c r="B11" s="41" t="str">
        <f>'INFRAESTRUCTURA 1'!B12:G12</f>
        <v>Museo y Fundación Vargas Torres</v>
      </c>
      <c r="C11" s="41" t="s">
        <v>302</v>
      </c>
      <c r="D11" s="52" t="s">
        <v>303</v>
      </c>
      <c r="E11" s="42">
        <f>'INFRAESTRUCTURA 1'!H12</f>
        <v>187000</v>
      </c>
    </row>
    <row r="12" spans="2:5" ht="63.75" x14ac:dyDescent="0.2">
      <c r="B12" s="52" t="str">
        <f>'INFRAESTRUCTURA 1'!B13:G13</f>
        <v>Casa Ullauri</v>
      </c>
      <c r="C12" s="54" t="s">
        <v>223</v>
      </c>
      <c r="D12" s="55" t="s">
        <v>224</v>
      </c>
      <c r="E12" s="67">
        <f>'INFRAESTRUCTURA 1'!H13</f>
        <v>10000</v>
      </c>
    </row>
    <row r="13" spans="2:5" x14ac:dyDescent="0.2">
      <c r="B13" s="41" t="str">
        <f>'INFRAESTRUCTURA 1'!B14:G14</f>
        <v>Complejo Deportivo "Yanuncay"</v>
      </c>
      <c r="C13" s="40"/>
      <c r="D13" s="40"/>
      <c r="E13" s="42">
        <f>'INFRAESTRUCTURA 1'!H14</f>
        <v>10000</v>
      </c>
    </row>
    <row r="14" spans="2:5" ht="51" x14ac:dyDescent="0.2">
      <c r="B14" s="41" t="str">
        <f>'INFRAESTRUCTURA 1'!B15:G15</f>
        <v>Instituto de Parálisis Cerebral IPCA</v>
      </c>
      <c r="C14" s="41" t="s">
        <v>304</v>
      </c>
      <c r="D14" s="52" t="s">
        <v>305</v>
      </c>
      <c r="E14" s="42">
        <f>'INFRAESTRUCTURA 1'!H15</f>
        <v>100000</v>
      </c>
    </row>
    <row r="15" spans="2:5" x14ac:dyDescent="0.2">
      <c r="B15" s="41" t="s">
        <v>335</v>
      </c>
      <c r="C15" s="45" t="s">
        <v>333</v>
      </c>
      <c r="D15" s="40" t="s">
        <v>334</v>
      </c>
      <c r="E15" s="42">
        <f>'INFRAESTRUCTURA 1'!H16</f>
        <v>100000</v>
      </c>
    </row>
    <row r="16" spans="2:5" ht="63.75" x14ac:dyDescent="0.2">
      <c r="B16" s="52" t="str">
        <f>'INFRAESTRUCTURA 1'!B17:G17</f>
        <v>Reparación y Recuperación de Baterías Sanitarias</v>
      </c>
      <c r="C16" s="55" t="s">
        <v>225</v>
      </c>
      <c r="D16" s="56" t="s">
        <v>226</v>
      </c>
      <c r="E16" s="67">
        <f>'INFRAESTRUCTURA 1'!H17</f>
        <v>40000</v>
      </c>
    </row>
    <row r="17" spans="2:7" ht="51" x14ac:dyDescent="0.2">
      <c r="B17" s="52" t="str">
        <f>'INFRAESTRUCTURA 1'!B18:G18</f>
        <v>Obras en la Catedral Inmaculada</v>
      </c>
      <c r="C17" s="53" t="s">
        <v>227</v>
      </c>
      <c r="D17" s="56" t="s">
        <v>336</v>
      </c>
      <c r="E17" s="67">
        <f>'INFRAESTRUCTURA 1'!H18</f>
        <v>5000</v>
      </c>
      <c r="G17" s="45" t="s">
        <v>219</v>
      </c>
    </row>
    <row r="18" spans="2:7" ht="60" customHeight="1" x14ac:dyDescent="0.2">
      <c r="B18" s="41" t="str">
        <f>'INFRAESTRUCTURA 1'!B19:G19</f>
        <v>Restauración del Centro Cultural Artesanal Casa del Vado</v>
      </c>
      <c r="C18" s="56" t="s">
        <v>228</v>
      </c>
      <c r="D18" s="53" t="s">
        <v>229</v>
      </c>
      <c r="E18" s="67">
        <f>'INFRAESTRUCTURA 1'!H19</f>
        <v>425000</v>
      </c>
    </row>
    <row r="19" spans="2:7" ht="63.75" x14ac:dyDescent="0.2">
      <c r="B19" s="41" t="str">
        <f>'INFRAESTRUCTURA 1'!B20:G20</f>
        <v>Restauración del Museo del Alfarero</v>
      </c>
      <c r="C19" s="53" t="s">
        <v>230</v>
      </c>
      <c r="D19" s="62" t="s">
        <v>231</v>
      </c>
      <c r="E19" s="67">
        <f>'INFRAESTRUCTURA 1'!H20</f>
        <v>100000</v>
      </c>
    </row>
    <row r="20" spans="2:7" ht="72.75" customHeight="1" x14ac:dyDescent="0.2">
      <c r="B20" s="41" t="str">
        <f>'INFRAESTRUCTURA 1'!B21:G21</f>
        <v>Terminación obras de Restauración en la Iglesia de Todos Santos</v>
      </c>
      <c r="C20" s="53" t="s">
        <v>232</v>
      </c>
      <c r="D20" s="56" t="s">
        <v>243</v>
      </c>
      <c r="E20" s="67">
        <f>'INFRAESTRUCTURA 1'!H21</f>
        <v>300000</v>
      </c>
    </row>
    <row r="21" spans="2:7" ht="51" x14ac:dyDescent="0.2">
      <c r="B21" s="41" t="str">
        <f>'INFRAESTRUCTURA 1'!B22:G22</f>
        <v>Recuperación de Espacios Residuales del Centro Histórico</v>
      </c>
      <c r="C21" s="53" t="s">
        <v>236</v>
      </c>
      <c r="D21" s="56" t="s">
        <v>237</v>
      </c>
      <c r="E21" s="67">
        <f>'INFRAESTRUCTURA 1'!H22</f>
        <v>100000</v>
      </c>
    </row>
    <row r="22" spans="2:7" ht="25.5" x14ac:dyDescent="0.2">
      <c r="B22" s="41" t="str">
        <f>'INFRAESTRUCTURA 1'!B23:G23</f>
        <v>Recuperación casa Patrimonial Ubicada en la Plaza Victor J. Cuesta.</v>
      </c>
      <c r="C22" s="40"/>
      <c r="D22" s="40"/>
      <c r="E22" s="67">
        <f>'INFRAESTRUCTURA 1'!H23</f>
        <v>135000</v>
      </c>
    </row>
    <row r="23" spans="2:7" x14ac:dyDescent="0.2">
      <c r="B23" s="41" t="str">
        <f>'INFRAESTRUCTURA 1'!B24</f>
        <v>Casa de la Mujer</v>
      </c>
      <c r="C23" s="40"/>
      <c r="D23" s="40"/>
      <c r="E23" s="67">
        <f>'INFRAESTRUCTURA 1'!H24</f>
        <v>25000</v>
      </c>
    </row>
    <row r="24" spans="2:7" s="51" customFormat="1" ht="25.5" x14ac:dyDescent="0.2">
      <c r="B24" s="48" t="str">
        <f>'INFRAESTRUCTURA 1'!B26:G26</f>
        <v>MEJORAMIENTO Y  MANTENIMIENTO DE LA INFRAESTRUCTURA EDUCATIVA</v>
      </c>
      <c r="C24" s="49"/>
      <c r="D24" s="49"/>
      <c r="E24" s="50">
        <f>'INFRAESTRUCTURA 1'!H26</f>
        <v>175000</v>
      </c>
    </row>
    <row r="25" spans="2:7" ht="76.5" x14ac:dyDescent="0.2">
      <c r="B25" s="52" t="str">
        <f>'INFRAESTRUCTURA 1'!B27:G27</f>
        <v>Intervenciones diversas en Establecimientos Educativos</v>
      </c>
      <c r="C25" s="41" t="s">
        <v>306</v>
      </c>
      <c r="D25" s="52" t="s">
        <v>307</v>
      </c>
      <c r="E25" s="42">
        <f>'INFRAESTRUCTURA 1'!H27</f>
        <v>150000</v>
      </c>
    </row>
    <row r="26" spans="2:7" x14ac:dyDescent="0.2">
      <c r="B26" s="41" t="str">
        <f>'INFRAESTRUCTURA 1'!B28:G28</f>
        <v>Escuela Cazadores de los Ríos</v>
      </c>
      <c r="C26" s="41" t="s">
        <v>308</v>
      </c>
      <c r="D26" s="41" t="s">
        <v>309</v>
      </c>
      <c r="E26" s="42">
        <f>'INFRAESTRUCTURA 1'!H28</f>
        <v>25000</v>
      </c>
    </row>
    <row r="27" spans="2:7" s="51" customFormat="1" x14ac:dyDescent="0.2">
      <c r="B27" s="48" t="str">
        <f>'INFRAESTRUCTURA 1'!B30:G30</f>
        <v>VEREDAS Y BORDILLOS</v>
      </c>
      <c r="C27" s="49"/>
      <c r="D27" s="49"/>
      <c r="E27" s="50">
        <f>'INFRAESTRUCTURA 1'!H30</f>
        <v>1804799</v>
      </c>
    </row>
    <row r="28" spans="2:7" ht="38.25" x14ac:dyDescent="0.2">
      <c r="B28" s="41" t="str">
        <f>'INFRAESTRUCTURA 1'!B31:G31</f>
        <v>Mejoramiento de veredas y bordillos  en diversas calles de la ciudad</v>
      </c>
      <c r="C28" s="58" t="s">
        <v>253</v>
      </c>
      <c r="D28" s="58" t="s">
        <v>254</v>
      </c>
      <c r="E28" s="42">
        <f>'INFRAESTRUCTURA 1'!H31</f>
        <v>180000</v>
      </c>
    </row>
    <row r="29" spans="2:7" ht="38.25" x14ac:dyDescent="0.2">
      <c r="B29" s="41" t="str">
        <f>'INFRAESTRUCTURA 1'!B32:G32</f>
        <v>Veredas del Centro Histórico</v>
      </c>
      <c r="C29" s="58" t="s">
        <v>253</v>
      </c>
      <c r="D29" s="58" t="s">
        <v>255</v>
      </c>
      <c r="E29" s="42">
        <f>'INFRAESTRUCTURA 1'!H32</f>
        <v>1274799</v>
      </c>
    </row>
    <row r="30" spans="2:7" ht="25.5" x14ac:dyDescent="0.2">
      <c r="B30" s="41" t="str">
        <f>'INFRAESTRUCTURA 1'!B33:G33</f>
        <v>Recuperación de veredas e eluminación en la subida de Todos Santos</v>
      </c>
      <c r="C30" s="52"/>
      <c r="D30" s="40"/>
      <c r="E30" s="42">
        <f>'INFRAESTRUCTURA 1'!H33</f>
        <v>350000</v>
      </c>
    </row>
    <row r="31" spans="2:7" s="51" customFormat="1" x14ac:dyDescent="0.2">
      <c r="B31" s="48" t="str">
        <f>'INFRAESTRUCTURA 1'!B35:G35</f>
        <v>ESCUELA CENTRAL</v>
      </c>
      <c r="C31" s="49"/>
      <c r="D31" s="49"/>
      <c r="E31" s="50">
        <f>'INFRAESTRUCTURA 1'!H35</f>
        <v>333701</v>
      </c>
    </row>
    <row r="32" spans="2:7" ht="76.5" x14ac:dyDescent="0.2">
      <c r="B32" s="52" t="str">
        <f>'INFRAESTRUCTURA 1'!B36:G36</f>
        <v>Proyecto de Restauración y Adaptación del nuevo uso del Escuela Central</v>
      </c>
      <c r="C32" s="53" t="s">
        <v>233</v>
      </c>
      <c r="D32" s="53" t="s">
        <v>244</v>
      </c>
      <c r="E32" s="42">
        <f>'INFRAESTRUCTURA 1'!H36</f>
        <v>333701</v>
      </c>
    </row>
    <row r="33" spans="2:5" s="51" customFormat="1" x14ac:dyDescent="0.2">
      <c r="B33" s="48" t="str">
        <f>'INFRAESTRUCTURA 1'!B38:G38</f>
        <v>PROGRAMA DE BARRIO SOLIDARIO</v>
      </c>
      <c r="C33" s="49"/>
      <c r="D33" s="49"/>
      <c r="E33" s="50">
        <f>'INFRAESTRUCTURA 1'!H38</f>
        <v>860000</v>
      </c>
    </row>
    <row r="34" spans="2:5" ht="38.25" x14ac:dyDescent="0.2">
      <c r="B34" s="52" t="str">
        <f>'INFRAESTRUCTURA 1'!B39:G39</f>
        <v>Barrio Solidario.</v>
      </c>
      <c r="C34" s="58" t="s">
        <v>256</v>
      </c>
      <c r="D34" s="58" t="s">
        <v>257</v>
      </c>
      <c r="E34" s="42">
        <f>'INFRAESTRUCTURA 1'!H39</f>
        <v>300000</v>
      </c>
    </row>
    <row r="35" spans="2:5" ht="25.5" x14ac:dyDescent="0.2">
      <c r="B35" s="52" t="str">
        <f>'INFRAESTRUCTURA 1'!B40:G40</f>
        <v>Repavimentación de varias calles</v>
      </c>
      <c r="C35" s="58" t="s">
        <v>258</v>
      </c>
      <c r="D35" s="58" t="s">
        <v>259</v>
      </c>
      <c r="E35" s="42">
        <f>'INFRAESTRUCTURA 1'!H40</f>
        <v>560000</v>
      </c>
    </row>
    <row r="36" spans="2:5" s="51" customFormat="1" x14ac:dyDescent="0.2">
      <c r="B36" s="48" t="str">
        <f>'INFRAESTRUCTURA 1'!B42:G42</f>
        <v>MUROS Y ESCALINATAS</v>
      </c>
      <c r="C36" s="49"/>
      <c r="D36" s="49"/>
      <c r="E36" s="50">
        <f>'INFRAESTRUCTURA 1'!H42</f>
        <v>245000</v>
      </c>
    </row>
    <row r="37" spans="2:5" ht="38.25" x14ac:dyDescent="0.2">
      <c r="B37" s="41" t="str">
        <f>'INFRAESTRUCTURA 1'!B43:G43</f>
        <v>Muros</v>
      </c>
      <c r="C37" s="41" t="s">
        <v>310</v>
      </c>
      <c r="D37" s="59" t="s">
        <v>311</v>
      </c>
      <c r="E37" s="42">
        <f>'INFRAESTRUCTURA 1'!H43</f>
        <v>120000</v>
      </c>
    </row>
    <row r="38" spans="2:5" ht="25.5" x14ac:dyDescent="0.2">
      <c r="B38" s="41" t="str">
        <f>'INFRAESTRUCTURA 1'!B44:G44</f>
        <v>Escalinatas</v>
      </c>
      <c r="C38" s="41" t="s">
        <v>312</v>
      </c>
      <c r="D38" s="52" t="s">
        <v>313</v>
      </c>
      <c r="E38" s="42">
        <f>'INFRAESTRUCTURA 1'!H44</f>
        <v>125000</v>
      </c>
    </row>
    <row r="39" spans="2:5" s="51" customFormat="1" x14ac:dyDescent="0.2">
      <c r="B39" s="48" t="str">
        <f>'INFRAESTRUCTURA 1'!B46:G46</f>
        <v>APERTUDA DE VIAS URBANAS Y RURALES</v>
      </c>
      <c r="C39" s="49"/>
      <c r="D39" s="49"/>
      <c r="E39" s="50">
        <f>'INFRAESTRUCTURA 1'!H46</f>
        <v>300000</v>
      </c>
    </row>
    <row r="40" spans="2:5" x14ac:dyDescent="0.2">
      <c r="B40" s="52" t="str">
        <f>'INFRAESTRUCTURA 1'!B47:G47</f>
        <v>Apertura de diferentes vías urbanas</v>
      </c>
      <c r="C40" s="58" t="s">
        <v>260</v>
      </c>
      <c r="D40" s="58" t="s">
        <v>261</v>
      </c>
      <c r="E40" s="42">
        <f>'INFRAESTRUCTURA 1'!H47</f>
        <v>50000</v>
      </c>
    </row>
    <row r="41" spans="2:5" ht="25.5" x14ac:dyDescent="0.2">
      <c r="B41" s="41" t="str">
        <f>'INFRAESTRUCTURA 1'!B48:G48</f>
        <v>Calle El Tejar</v>
      </c>
      <c r="C41" s="58" t="s">
        <v>262</v>
      </c>
      <c r="D41" s="58" t="s">
        <v>263</v>
      </c>
      <c r="E41" s="42">
        <f>'INFRAESTRUCTURA 1'!H48</f>
        <v>250000</v>
      </c>
    </row>
    <row r="42" spans="2:5" s="51" customFormat="1" x14ac:dyDescent="0.2">
      <c r="B42" s="48" t="str">
        <f>'INFRAESTRUCTURA 1'!B50:G50</f>
        <v>PARQUES Y PLAZAS DE CUENCA.</v>
      </c>
      <c r="C42" s="49"/>
      <c r="D42" s="49"/>
      <c r="E42" s="50">
        <f>'INFRAESTRUCTURA 1'!H50</f>
        <v>5807000</v>
      </c>
    </row>
    <row r="43" spans="2:5" ht="51" x14ac:dyDescent="0.2">
      <c r="B43" s="52" t="str">
        <f>'INFRAESTRUCTURA 1'!B51:G51</f>
        <v>Rehabilitación del Parque de la Madre y Construcción de parqueadero</v>
      </c>
      <c r="C43" s="58" t="s">
        <v>264</v>
      </c>
      <c r="D43" s="58" t="s">
        <v>291</v>
      </c>
      <c r="E43" s="42">
        <f>'INFRAESTRUCTURA 1'!H51</f>
        <v>1800000</v>
      </c>
    </row>
    <row r="44" spans="2:5" ht="78.75" customHeight="1" x14ac:dyDescent="0.2">
      <c r="B44" s="58" t="s">
        <v>292</v>
      </c>
      <c r="C44" s="56" t="s">
        <v>245</v>
      </c>
      <c r="D44" s="53" t="s">
        <v>246</v>
      </c>
      <c r="E44" s="42">
        <f>'INFRAESTRUCTURA 1'!H52</f>
        <v>897000</v>
      </c>
    </row>
    <row r="45" spans="2:5" ht="51" x14ac:dyDescent="0.2">
      <c r="B45" s="41" t="str">
        <f>'INFRAESTRUCTURA 1'!B53:G53</f>
        <v>Parque del Circo Social</v>
      </c>
      <c r="C45" s="41" t="s">
        <v>314</v>
      </c>
      <c r="D45" s="52" t="s">
        <v>315</v>
      </c>
      <c r="E45" s="42">
        <f>'INFRAESTRUCTURA 1'!H53</f>
        <v>1000000</v>
      </c>
    </row>
    <row r="46" spans="2:5" x14ac:dyDescent="0.2">
      <c r="B46" s="41" t="str">
        <f>'INFRAESTRUCTURA 1'!B54:G54</f>
        <v>Parque Jardín botánico</v>
      </c>
      <c r="C46" s="40"/>
      <c r="D46" s="40"/>
      <c r="E46" s="42">
        <f>'INFRAESTRUCTURA 1'!H54</f>
        <v>50000</v>
      </c>
    </row>
    <row r="47" spans="2:5" ht="38.25" x14ac:dyDescent="0.2">
      <c r="B47" s="52" t="str">
        <f>'INFRAESTRUCTURA 1'!B55:G55</f>
        <v>Plazoleta de San Roque</v>
      </c>
      <c r="C47" s="56" t="s">
        <v>247</v>
      </c>
      <c r="D47" s="53" t="s">
        <v>248</v>
      </c>
      <c r="E47" s="42">
        <f>'INFRAESTRUCTURA 1'!H55</f>
        <v>300000</v>
      </c>
    </row>
    <row r="48" spans="2:5" ht="38.25" x14ac:dyDescent="0.2">
      <c r="B48" s="52" t="s">
        <v>329</v>
      </c>
      <c r="C48" s="53" t="s">
        <v>247</v>
      </c>
      <c r="D48" s="53" t="s">
        <v>248</v>
      </c>
      <c r="E48" s="42">
        <f>'INFRAESTRUCTURA 1'!H56</f>
        <v>550000</v>
      </c>
    </row>
    <row r="49" spans="2:5" ht="51" x14ac:dyDescent="0.2">
      <c r="B49" s="52" t="str">
        <f>'INFRAESTRUCTURA 1'!B57:G57</f>
        <v>Rehabilitación  Plazoleta Puente Roto</v>
      </c>
      <c r="C49" s="53" t="s">
        <v>249</v>
      </c>
      <c r="D49" s="56" t="s">
        <v>250</v>
      </c>
      <c r="E49" s="42">
        <f>'INFRAESTRUCTURA 1'!H57</f>
        <v>240000</v>
      </c>
    </row>
    <row r="50" spans="2:5" ht="38.25" x14ac:dyDescent="0.2">
      <c r="B50" s="52" t="str">
        <f>'INFRAESTRUCTURA 1'!B58:G58</f>
        <v>Restauración de la Plazoleta del Otorongo</v>
      </c>
      <c r="C50" s="53" t="s">
        <v>251</v>
      </c>
      <c r="D50" s="56" t="s">
        <v>234</v>
      </c>
      <c r="E50" s="42">
        <f>'INFRAESTRUCTURA 1'!H58</f>
        <v>120000</v>
      </c>
    </row>
    <row r="51" spans="2:5" x14ac:dyDescent="0.2">
      <c r="B51" s="41" t="str">
        <f>'INFRAESTRUCTURA 1'!B59:G59</f>
        <v>Otros - Varios Parques.</v>
      </c>
      <c r="C51" s="40"/>
      <c r="D51" s="40"/>
      <c r="E51" s="42">
        <f>'INFRAESTRUCTURA 1'!H59</f>
        <v>850000</v>
      </c>
    </row>
    <row r="52" spans="2:5" s="51" customFormat="1" x14ac:dyDescent="0.2">
      <c r="B52" s="48" t="str">
        <f>'INFRAESTRUCTURA 1'!B61:G61</f>
        <v>SEÑALIZACIÓN Y MOBILIARIO URBANO.</v>
      </c>
      <c r="C52" s="49"/>
      <c r="D52" s="49"/>
      <c r="E52" s="50">
        <f>'INFRAESTRUCTURA 1'!H61</f>
        <v>350000</v>
      </c>
    </row>
    <row r="53" spans="2:5" s="68" customFormat="1" ht="33" customHeight="1" x14ac:dyDescent="0.2">
      <c r="B53" s="37" t="str">
        <f>'INFRAESTRUCTURA 1'!B62:G62</f>
        <v>Señalización Vial</v>
      </c>
      <c r="C53" s="88" t="s">
        <v>297</v>
      </c>
      <c r="D53" s="37" t="s">
        <v>298</v>
      </c>
      <c r="E53" s="71">
        <f>'INFRAESTRUCTURA 1'!H62</f>
        <v>200000</v>
      </c>
    </row>
    <row r="54" spans="2:5" s="68" customFormat="1" ht="25.5" x14ac:dyDescent="0.2">
      <c r="B54" s="37" t="str">
        <f>'INFRAESTRUCTURA 1'!B63:G63</f>
        <v>Señalización y Mobiliario Urbano</v>
      </c>
      <c r="C54" s="89"/>
      <c r="D54" s="37" t="s">
        <v>299</v>
      </c>
      <c r="E54" s="36">
        <f>'INFRAESTRUCTURA 1'!H63</f>
        <v>150000</v>
      </c>
    </row>
    <row r="55" spans="2:5" s="51" customFormat="1" x14ac:dyDescent="0.2">
      <c r="B55" s="48" t="str">
        <f>'INFRAESTRUCTURA 1'!B65:G65</f>
        <v>RECAPEO DE VARIAS CALLES DE LA CIUDAD.</v>
      </c>
      <c r="C55" s="49"/>
      <c r="D55" s="49"/>
      <c r="E55" s="50">
        <f>'INFRAESTRUCTURA 1'!H65</f>
        <v>1700000</v>
      </c>
    </row>
    <row r="56" spans="2:5" ht="25.5" x14ac:dyDescent="0.2">
      <c r="B56" s="41" t="str">
        <f>'INFRAESTRUCTURA 1'!B66:G66</f>
        <v>Recapeo de varias calles de la Ciudad.</v>
      </c>
      <c r="C56" s="58" t="s">
        <v>258</v>
      </c>
      <c r="D56" s="58" t="s">
        <v>265</v>
      </c>
      <c r="E56" s="42">
        <f>'INFRAESTRUCTURA 1'!H66</f>
        <v>1700000</v>
      </c>
    </row>
    <row r="57" spans="2:5" s="51" customFormat="1" x14ac:dyDescent="0.2">
      <c r="B57" s="48" t="str">
        <f>'INFRAESTRUCTURA 1'!B68:G68</f>
        <v>RESTAURACIÓN DE MUSEOS</v>
      </c>
      <c r="C57" s="49"/>
      <c r="D57" s="49"/>
      <c r="E57" s="50">
        <f>'INFRAESTRUCTURA 1'!H68</f>
        <v>307564</v>
      </c>
    </row>
    <row r="58" spans="2:5" ht="63.75" x14ac:dyDescent="0.2">
      <c r="B58" s="52" t="str">
        <f>'INFRAESTRUCTURA 1'!B69:G69</f>
        <v>Restauración del Museo Remigio Crespo Toral</v>
      </c>
      <c r="C58" s="53" t="s">
        <v>252</v>
      </c>
      <c r="D58" s="62" t="s">
        <v>235</v>
      </c>
      <c r="E58" s="42">
        <f>'INFRAESTRUCTURA 1'!H69</f>
        <v>307564</v>
      </c>
    </row>
    <row r="59" spans="2:5" x14ac:dyDescent="0.2">
      <c r="B59" s="41" t="str">
        <f>'INFRAESTRUCTURA 1'!B71:G71</f>
        <v>OBRAS PÚBLICAS Y TRANSPROTE.</v>
      </c>
      <c r="C59" s="40"/>
      <c r="D59" s="40"/>
      <c r="E59" s="42">
        <f>'INFRAESTRUCTURA 1'!H71</f>
        <v>5400000</v>
      </c>
    </row>
    <row r="60" spans="2:5" s="51" customFormat="1" x14ac:dyDescent="0.2">
      <c r="B60" s="48" t="str">
        <f>'INFRAESTRUCTURA 1'!B72:G72</f>
        <v>PUENTES Y PASARELAS URBANAS.</v>
      </c>
      <c r="C60" s="49"/>
      <c r="D60" s="49"/>
      <c r="E60" s="50">
        <f>'INFRAESTRUCTURA 1'!H72</f>
        <v>4800000</v>
      </c>
    </row>
    <row r="61" spans="2:5" ht="63.75" x14ac:dyDescent="0.2">
      <c r="B61" s="41" t="str">
        <f>'INFRAESTRUCTURA 1'!B73:G73</f>
        <v>Puentes y Pasarelas Urbanas.</v>
      </c>
      <c r="C61" s="41" t="s">
        <v>316</v>
      </c>
      <c r="D61" s="52" t="s">
        <v>317</v>
      </c>
      <c r="E61" s="42">
        <f>'INFRAESTRUCTURA 1'!H73</f>
        <v>3500000</v>
      </c>
    </row>
    <row r="62" spans="2:5" x14ac:dyDescent="0.2">
      <c r="B62" s="41" t="str">
        <f>'INFRAESTRUCTURA 1'!B74:G74</f>
        <v>Distribuidores de Tráfico y pasos  peatonales</v>
      </c>
      <c r="C62" s="40"/>
      <c r="D62" s="40"/>
      <c r="E62" s="42">
        <f>'INFRAESTRUCTURA 1'!H74</f>
        <v>1300000</v>
      </c>
    </row>
    <row r="63" spans="2:5" s="51" customFormat="1" x14ac:dyDescent="0.2">
      <c r="B63" s="48" t="str">
        <f>'INFRAESTRUCTURA 1'!B75:G75</f>
        <v>OBRAS DE TRANSPORTE Y VÍAS</v>
      </c>
      <c r="C63" s="49"/>
      <c r="D63" s="49"/>
      <c r="E63" s="50">
        <f>'INFRAESTRUCTURA 1'!H75</f>
        <v>600000</v>
      </c>
    </row>
    <row r="64" spans="2:5" s="68" customFormat="1" ht="25.5" x14ac:dyDescent="0.2">
      <c r="B64" s="37" t="str">
        <f>'INFRAESTRUCTURA 1'!B76:G76</f>
        <v>Construcción del patio operativo del SIT</v>
      </c>
      <c r="C64" s="37" t="s">
        <v>295</v>
      </c>
      <c r="D64" s="70" t="s">
        <v>296</v>
      </c>
      <c r="E64" s="36">
        <f>'INFRAESTRUCTURA 1'!H76</f>
        <v>300000</v>
      </c>
    </row>
    <row r="65" spans="2:5" s="68" customFormat="1" ht="51" x14ac:dyDescent="0.2">
      <c r="B65" s="72" t="str">
        <f>'INFRAESTRUCTURA 1'!B77:G77</f>
        <v>Ciclo vías</v>
      </c>
      <c r="C65" s="73" t="s">
        <v>294</v>
      </c>
      <c r="D65" s="37"/>
      <c r="E65" s="69">
        <f>'INFRAESTRUCTURA 1'!H77</f>
        <v>300000</v>
      </c>
    </row>
    <row r="66" spans="2:5" s="51" customFormat="1" x14ac:dyDescent="0.2">
      <c r="B66" s="48" t="str">
        <f>'INFRAESTRUCTURA 1'!B79:G79</f>
        <v>EDIFICACIONES MUNICIPALES.</v>
      </c>
      <c r="C66" s="49"/>
      <c r="D66" s="49"/>
      <c r="E66" s="50">
        <f>'INFRAESTRUCTURA 1'!H79</f>
        <v>260000</v>
      </c>
    </row>
    <row r="67" spans="2:5" x14ac:dyDescent="0.2">
      <c r="B67" s="41" t="str">
        <f>'INFRAESTRUCTURA 1'!B80:G80</f>
        <v>Obras Varias en Edificios Municipales</v>
      </c>
      <c r="C67" s="40"/>
      <c r="D67" s="40"/>
      <c r="E67" s="42">
        <f>'INFRAESTRUCTURA 1'!H80</f>
        <v>100000</v>
      </c>
    </row>
    <row r="68" spans="2:5" x14ac:dyDescent="0.2">
      <c r="B68" s="41" t="str">
        <f>'INFRAESTRUCTURA 1'!B81</f>
        <v>Mantenimiento de CDIS</v>
      </c>
      <c r="C68" s="40"/>
      <c r="D68" s="40"/>
      <c r="E68" s="42">
        <f>'INFRAESTRUCTURA 1'!H81</f>
        <v>70000</v>
      </c>
    </row>
    <row r="69" spans="2:5" x14ac:dyDescent="0.2">
      <c r="B69" s="41" t="str">
        <f>'INFRAESTRUCTURA 1'!B82:G82</f>
        <v>Obras en Centro Múltiple Municipal</v>
      </c>
      <c r="C69" s="40"/>
      <c r="D69" s="40"/>
      <c r="E69" s="42">
        <f>'INFRAESTRUCTURA 1'!H82</f>
        <v>70000</v>
      </c>
    </row>
    <row r="70" spans="2:5" ht="63.75" x14ac:dyDescent="0.2">
      <c r="B70" s="52" t="str">
        <f>'INFRAESTRUCTURA 1'!B83:G83</f>
        <v>Obras Varias en el Estadio Municipal</v>
      </c>
      <c r="C70" s="41" t="s">
        <v>318</v>
      </c>
      <c r="D70" s="52" t="s">
        <v>319</v>
      </c>
      <c r="E70" s="42">
        <f>'INFRAESTRUCTURA 1'!H83</f>
        <v>20000</v>
      </c>
    </row>
    <row r="71" spans="2:5" s="51" customFormat="1" x14ac:dyDescent="0.2">
      <c r="B71" s="48" t="str">
        <f>'INFRAESTRUCTURA 1'!B84:G84</f>
        <v>MERCADOS Y FERIAS LIBRES</v>
      </c>
      <c r="C71" s="49"/>
      <c r="D71" s="49"/>
      <c r="E71" s="50">
        <f>'INFRAESTRUCTURA 1'!H84</f>
        <v>1680000</v>
      </c>
    </row>
    <row r="72" spans="2:5" x14ac:dyDescent="0.2">
      <c r="B72" s="41" t="str">
        <f>'INFRAESTRUCTURA 1'!B85:G85</f>
        <v>Varias Obras en los Mercados</v>
      </c>
      <c r="C72" s="40"/>
      <c r="D72" s="40"/>
      <c r="E72" s="42">
        <f>'INFRAESTRUCTURA 1'!H85</f>
        <v>1680000</v>
      </c>
    </row>
    <row r="73" spans="2:5" s="51" customFormat="1" x14ac:dyDescent="0.2">
      <c r="B73" s="48" t="str">
        <f>'INFRAESTRUCTURA 1'!B87:G87</f>
        <v>OBRAS EMERGENTES UNIDAD DE DESASTRES</v>
      </c>
      <c r="C73" s="49"/>
      <c r="D73" s="49"/>
      <c r="E73" s="50">
        <f>'INFRAESTRUCTURA 1'!H87</f>
        <v>200000</v>
      </c>
    </row>
    <row r="74" spans="2:5" ht="25.5" x14ac:dyDescent="0.2">
      <c r="B74" s="58" t="str">
        <f>'INFRAESTRUCTURA 1'!B88:G88</f>
        <v>Varias obras emergentes</v>
      </c>
      <c r="C74" s="58" t="s">
        <v>266</v>
      </c>
      <c r="D74" s="58" t="s">
        <v>267</v>
      </c>
      <c r="E74" s="42">
        <f>'INFRAESTRUCTURA 1'!H88</f>
        <v>150000</v>
      </c>
    </row>
    <row r="75" spans="2:5" ht="25.5" x14ac:dyDescent="0.2">
      <c r="B75" s="58" t="str">
        <f>'INFRAESTRUCTURA 1'!B89:G89</f>
        <v>Obras de Mitigación Ciudadela Jaime Roldos</v>
      </c>
      <c r="C75" s="59" t="s">
        <v>268</v>
      </c>
      <c r="D75" s="58" t="s">
        <v>269</v>
      </c>
      <c r="E75" s="42">
        <f>'INFRAESTRUCTURA 1'!H89</f>
        <v>50000</v>
      </c>
    </row>
    <row r="76" spans="2:5" s="51" customFormat="1" x14ac:dyDescent="0.2">
      <c r="B76" s="48" t="str">
        <f>'INFRAESTRUCTURA 1'!B90:G90</f>
        <v xml:space="preserve">CONVENIOS INTER INSTITUCIONALES </v>
      </c>
      <c r="C76" s="49"/>
      <c r="D76" s="49"/>
      <c r="E76" s="50">
        <f>'INFRAESTRUCTURA 1'!H90</f>
        <v>265000</v>
      </c>
    </row>
    <row r="77" spans="2:5" ht="38.25" x14ac:dyDescent="0.2">
      <c r="B77" s="58" t="str">
        <f>'INFRAESTRUCTURA 1'!B91:G91</f>
        <v>Varios Convenios</v>
      </c>
      <c r="C77" s="58" t="s">
        <v>270</v>
      </c>
      <c r="D77" s="58" t="s">
        <v>271</v>
      </c>
      <c r="E77" s="42">
        <f>'INFRAESTRUCTURA 1'!H91</f>
        <v>265000</v>
      </c>
    </row>
    <row r="78" spans="2:5" s="51" customFormat="1" x14ac:dyDescent="0.2">
      <c r="B78" s="48" t="str">
        <f>'INFRAESTRUCTURA 1'!B92:G92</f>
        <v>ASIGNACION A LAS JUNTAS PARROQUIALES</v>
      </c>
      <c r="C78" s="49"/>
      <c r="D78" s="49"/>
      <c r="E78" s="50">
        <f>'INFRAESTRUCTURA 1'!H92</f>
        <v>6227368</v>
      </c>
    </row>
    <row r="79" spans="2:5" ht="25.5" x14ac:dyDescent="0.2">
      <c r="B79" s="41" t="str">
        <f>'INFRAESTRUCTURA 1'!B93:G93</f>
        <v>Asignación a las Juntas Parroquiales (Presupuesto Participativo)</v>
      </c>
      <c r="C79" s="40"/>
      <c r="D79" s="40"/>
      <c r="E79" s="42">
        <f>'INFRAESTRUCTURA 1'!H93</f>
        <v>6227368</v>
      </c>
    </row>
    <row r="80" spans="2:5" s="51" customFormat="1" x14ac:dyDescent="0.2">
      <c r="B80" s="48" t="str">
        <f>'INFRAESTRUCTURA 1'!B95:G95</f>
        <v>MANTENIMEINTO DE VIAS URBANAS Y RURALES</v>
      </c>
      <c r="C80" s="49"/>
      <c r="D80" s="49"/>
      <c r="E80" s="50">
        <f>'INFRAESTRUCTURA 1'!H95</f>
        <v>1280000</v>
      </c>
    </row>
    <row r="81" spans="2:5" ht="38.25" x14ac:dyDescent="0.2">
      <c r="B81" s="52" t="str">
        <f>'INFRAESTRUCTURA 1'!B96:G96</f>
        <v>Mantenimiento de vías de lastre o tierra</v>
      </c>
      <c r="C81" s="58" t="s">
        <v>272</v>
      </c>
      <c r="D81" s="58" t="s">
        <v>273</v>
      </c>
      <c r="E81" s="42">
        <f>'INFRAESTRUCTURA 1'!H96</f>
        <v>150000</v>
      </c>
    </row>
    <row r="82" spans="2:5" ht="38.25" x14ac:dyDescent="0.2">
      <c r="B82" s="52" t="s">
        <v>293</v>
      </c>
      <c r="C82" s="58" t="s">
        <v>274</v>
      </c>
      <c r="D82" s="58" t="s">
        <v>275</v>
      </c>
      <c r="E82" s="42">
        <f>'INFRAESTRUCTURA 1'!H97</f>
        <v>400000</v>
      </c>
    </row>
    <row r="83" spans="2:5" ht="41.25" customHeight="1" x14ac:dyDescent="0.2">
      <c r="B83" s="52" t="str">
        <f>'INFRAESTRUCTURA 1'!B98:G98</f>
        <v>Mantenimiento y mejora vías pavimento rígido</v>
      </c>
      <c r="C83" s="58" t="s">
        <v>276</v>
      </c>
      <c r="D83" s="60" t="s">
        <v>277</v>
      </c>
      <c r="E83" s="42">
        <f>'INFRAESTRUCTURA 1'!H98</f>
        <v>150000</v>
      </c>
    </row>
    <row r="84" spans="2:5" ht="38.25" x14ac:dyDescent="0.2">
      <c r="B84" s="52" t="s">
        <v>213</v>
      </c>
      <c r="C84" s="58" t="s">
        <v>278</v>
      </c>
      <c r="D84" s="58" t="s">
        <v>279</v>
      </c>
      <c r="E84" s="42">
        <f>'INFRAESTRUCTURA 1'!H99</f>
        <v>320000</v>
      </c>
    </row>
    <row r="85" spans="2:5" ht="38.25" x14ac:dyDescent="0.2">
      <c r="B85" s="52" t="s">
        <v>214</v>
      </c>
      <c r="C85" s="58" t="s">
        <v>280</v>
      </c>
      <c r="D85" s="60" t="s">
        <v>281</v>
      </c>
      <c r="E85" s="42">
        <f>'INFRAESTRUCTURA 1'!H100</f>
        <v>80000</v>
      </c>
    </row>
    <row r="86" spans="2:5" ht="38.25" x14ac:dyDescent="0.2">
      <c r="B86" s="66" t="s">
        <v>215</v>
      </c>
      <c r="C86" s="58" t="s">
        <v>282</v>
      </c>
      <c r="D86" s="58" t="s">
        <v>283</v>
      </c>
      <c r="E86" s="42">
        <f>'INFRAESTRUCTURA 1'!H101</f>
        <v>70000</v>
      </c>
    </row>
    <row r="87" spans="2:5" ht="25.5" x14ac:dyDescent="0.2">
      <c r="B87" s="66" t="s">
        <v>216</v>
      </c>
      <c r="C87" s="58" t="s">
        <v>284</v>
      </c>
      <c r="D87" s="58" t="s">
        <v>285</v>
      </c>
      <c r="E87" s="42">
        <f>'INFRAESTRUCTURA 1'!H102</f>
        <v>60000</v>
      </c>
    </row>
    <row r="88" spans="2:5" ht="25.5" x14ac:dyDescent="0.2">
      <c r="B88" s="41" t="s">
        <v>289</v>
      </c>
      <c r="C88" s="58" t="s">
        <v>286</v>
      </c>
      <c r="D88" s="58" t="s">
        <v>287</v>
      </c>
      <c r="E88" s="42">
        <f>'INFRAESTRUCTURA 1'!H103</f>
        <v>50000</v>
      </c>
    </row>
    <row r="89" spans="2:5" s="51" customFormat="1" x14ac:dyDescent="0.2">
      <c r="B89" s="48" t="str">
        <f>'INFRAESTRUCTURA 1'!B104:G104</f>
        <v>PLANTA ASFALTICA (Operación y Mantenimiento)</v>
      </c>
      <c r="C89" s="49"/>
      <c r="D89" s="49"/>
      <c r="E89" s="50">
        <f>'INFRAESTRUCTURA 1'!H104</f>
        <v>60000</v>
      </c>
    </row>
    <row r="90" spans="2:5" ht="38.25" x14ac:dyDescent="0.2">
      <c r="B90" s="52" t="str">
        <f>'INFRAESTRUCTURA 1'!B105:G105</f>
        <v>Mantenimiento de Planta Asfáltica Trituradora</v>
      </c>
      <c r="C90" s="58" t="s">
        <v>274</v>
      </c>
      <c r="D90" s="58" t="s">
        <v>288</v>
      </c>
      <c r="E90" s="42">
        <f>'INFRAESTRUCTURA 1'!H105</f>
        <v>60000</v>
      </c>
    </row>
    <row r="91" spans="2:5" x14ac:dyDescent="0.2">
      <c r="B91" s="63" t="str">
        <f>'INFRAESTRUCTURA 1'!B107:G107</f>
        <v>TOTAL DE OBRAS PÚBLICAS</v>
      </c>
      <c r="C91" s="64"/>
      <c r="D91" s="64"/>
      <c r="E91" s="65">
        <f>'INFRAESTRUCTURA 1'!H107</f>
        <v>29092432</v>
      </c>
    </row>
  </sheetData>
  <mergeCells count="5">
    <mergeCell ref="B2:E2"/>
    <mergeCell ref="B5:B6"/>
    <mergeCell ref="C5:C6"/>
    <mergeCell ref="D5:D6"/>
    <mergeCell ref="C53:C54"/>
  </mergeCells>
  <printOptions horizontalCentered="1"/>
  <pageMargins left="0" right="0.70866141732283472" top="0.39370078740157483" bottom="0" header="0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infraestructura</vt:lpstr>
      <vt:lpstr>INFRAESTRUCTURA 1</vt:lpstr>
      <vt:lpstr>INFRAESTRUCTURA 2</vt:lpstr>
      <vt:lpstr>Hoja2</vt:lpstr>
      <vt:lpstr>'INFRAESTRUCTURA 1'!Área_de_impresión</vt:lpstr>
      <vt:lpstr>'INFRAESTRUCTURA 2'!Área_de_impresión</vt:lpstr>
      <vt:lpstr>'INFRAESTRUCTURA 1'!Títulos_a_imprimir</vt:lpstr>
      <vt:lpstr>'INFRAESTRUCTURA 2'!Títulos_a_imprimir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G. Verdugo Ochoa</cp:lastModifiedBy>
  <cp:lastPrinted>2012-12-11T14:04:25Z</cp:lastPrinted>
  <dcterms:created xsi:type="dcterms:W3CDTF">2012-11-18T21:56:59Z</dcterms:created>
  <dcterms:modified xsi:type="dcterms:W3CDTF">2012-12-11T14:09:27Z</dcterms:modified>
</cp:coreProperties>
</file>