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0" yWindow="-120" windowWidth="11205" windowHeight="8265" firstSheet="20" activeTab="21"/>
  </bookViews>
  <sheets>
    <sheet name="atención integral y equitativa" sheetId="20" state="hidden" r:id="rId1"/>
    <sheet name="presupuesto por  lineas y proye" sheetId="25" state="hidden" r:id="rId2"/>
    <sheet name="GLOBAL DE LAS SECRETARIAS" sheetId="9" state="hidden" r:id="rId3"/>
    <sheet name="RESUMEN SECERETARIAS Y DIRECCIO" sheetId="14" state="hidden" r:id="rId4"/>
    <sheet name="GOBIERNO 1" sheetId="8" state="hidden" r:id="rId5"/>
    <sheet name="INFRAESTRUCTURA" sheetId="23" state="hidden" r:id="rId6"/>
    <sheet name="PLANEACION 1" sheetId="5" state="hidden" r:id="rId7"/>
    <sheet name="CONTROL 2" sheetId="34" state="hidden" r:id="rId8"/>
    <sheet name="control municipal" sheetId="31" state="hidden" r:id="rId9"/>
    <sheet name="CGA 2" sheetId="35" state="hidden" r:id="rId10"/>
    <sheet name="cga" sheetId="30" state="hidden" r:id="rId11"/>
    <sheet name="AVALUSO 2" sheetId="33" state="hidden" r:id="rId12"/>
    <sheet name="AVLUOS Y CATASTROS" sheetId="29" state="hidden" r:id="rId13"/>
    <sheet name="AREAS HISTO 2" sheetId="32" state="hidden" r:id="rId14"/>
    <sheet name="ÁREAS HSITORICAS" sheetId="28" state="hidden" r:id="rId15"/>
    <sheet name="DIRECCIÓN PLANIFICACION" sheetId="27" state="hidden" r:id="rId16"/>
    <sheet name="PLANEACION 2" sheetId="26" state="hidden" r:id="rId17"/>
    <sheet name="MOVILIDAD" sheetId="2" state="hidden" r:id="rId18"/>
    <sheet name="RESUMEN TODAS LAS SECRETARIAS" sheetId="6" state="hidden" r:id="rId19"/>
    <sheet name="NOMENCLATURA" sheetId="7" state="hidden" r:id="rId20"/>
    <sheet name="DESARROLLO SOCIOL 2" sheetId="38" r:id="rId21"/>
    <sheet name="DIRECCIÓN DE DESARROLLO SOCIAL" sheetId="37" r:id="rId22"/>
    <sheet name="cultura1" sheetId="39" r:id="rId23"/>
    <sheet name="cultura 2" sheetId="40" r:id="rId24"/>
    <sheet name="Hoja1" sheetId="42" r:id="rId25"/>
  </sheets>
  <definedNames>
    <definedName name="_xlnm._FilterDatabase" localSheetId="2" hidden="1">'GLOBAL DE LAS SECRETARIAS'!$J$3:$J$288</definedName>
    <definedName name="_xlnm._FilterDatabase" localSheetId="5" hidden="1">INFRAESTRUCTURA!$G$2:$H$76</definedName>
    <definedName name="_xlnm.Print_Area" localSheetId="22">cultura1!$A$2:$E$41</definedName>
    <definedName name="_xlnm.Print_Area" localSheetId="21">'DIRECCIÓN DE DESARROLLO SOCIAL'!$B$2:$E$44</definedName>
    <definedName name="_xlnm.Print_Titles" localSheetId="22">cultura1!$2:$4</definedName>
    <definedName name="_xlnm.Print_Titles" localSheetId="21">'DIRECCIÓN DE DESARROLLO SOCIAL'!$2:$4</definedName>
  </definedNames>
  <calcPr calcId="144525"/>
  <pivotCaches>
    <pivotCache cacheId="24" r:id="rId26"/>
    <pivotCache cacheId="25" r:id="rId27"/>
  </pivotCaches>
</workbook>
</file>

<file path=xl/calcChain.xml><?xml version="1.0" encoding="utf-8"?>
<calcChain xmlns="http://schemas.openxmlformats.org/spreadsheetml/2006/main">
  <c r="E44" i="37" l="1"/>
  <c r="B43" i="37"/>
  <c r="G29" i="38"/>
  <c r="H28" i="38"/>
  <c r="K28" i="38"/>
  <c r="E33" i="37"/>
  <c r="G18" i="38"/>
  <c r="E13" i="37"/>
  <c r="G8" i="38"/>
  <c r="E41" i="39" l="1"/>
  <c r="J23" i="40" l="1"/>
  <c r="J24" i="40"/>
  <c r="G21" i="38"/>
  <c r="D40" i="39" l="1"/>
  <c r="D36" i="39"/>
  <c r="D29" i="39"/>
  <c r="D27" i="39"/>
  <c r="D25" i="39"/>
  <c r="D22" i="39"/>
  <c r="D15" i="39"/>
  <c r="G25" i="40" l="1"/>
  <c r="H25" i="40"/>
  <c r="I25" i="40"/>
  <c r="J9" i="40"/>
  <c r="D11" i="39" s="1"/>
  <c r="J10" i="40"/>
  <c r="D12" i="39" s="1"/>
  <c r="J12" i="40"/>
  <c r="D20" i="39" s="1"/>
  <c r="J13" i="40"/>
  <c r="D21" i="39" s="1"/>
  <c r="D23" i="39"/>
  <c r="J19" i="40"/>
  <c r="J20" i="40"/>
  <c r="D31" i="39" s="1"/>
  <c r="J21" i="40"/>
  <c r="D32" i="39" s="1"/>
  <c r="J22" i="40"/>
  <c r="D33" i="39" s="1"/>
  <c r="J8" i="40"/>
  <c r="D8" i="39" s="1"/>
  <c r="F24" i="40"/>
  <c r="F23" i="40"/>
  <c r="F22" i="40"/>
  <c r="F21" i="40"/>
  <c r="F20" i="40"/>
  <c r="F19" i="40"/>
  <c r="F13" i="40"/>
  <c r="F25" i="40" s="1"/>
  <c r="J25" i="40" l="1"/>
  <c r="H7" i="38"/>
  <c r="K7" i="38" s="1"/>
  <c r="H8" i="38"/>
  <c r="K8" i="38" s="1"/>
  <c r="H9" i="38"/>
  <c r="K9" i="38" s="1"/>
  <c r="H10" i="38"/>
  <c r="K10" i="38" s="1"/>
  <c r="H11" i="38"/>
  <c r="K11" i="38" s="1"/>
  <c r="H12" i="38"/>
  <c r="K12" i="38" s="1"/>
  <c r="H13" i="38"/>
  <c r="K13" i="38" s="1"/>
  <c r="H14" i="38"/>
  <c r="K14" i="38" s="1"/>
  <c r="H15" i="38"/>
  <c r="K15" i="38" s="1"/>
  <c r="H16" i="38"/>
  <c r="K16" i="38" s="1"/>
  <c r="H17" i="38"/>
  <c r="K17" i="38" s="1"/>
  <c r="H18" i="38"/>
  <c r="K18" i="38" s="1"/>
  <c r="H19" i="38"/>
  <c r="K19" i="38" s="1"/>
  <c r="H20" i="38"/>
  <c r="K20" i="38" s="1"/>
  <c r="H21" i="38"/>
  <c r="H22" i="38"/>
  <c r="K22" i="38" s="1"/>
  <c r="H23" i="38"/>
  <c r="K23" i="38" s="1"/>
  <c r="H24" i="38"/>
  <c r="K24" i="38" s="1"/>
  <c r="H25" i="38"/>
  <c r="K25" i="38" s="1"/>
  <c r="H26" i="38"/>
  <c r="K26" i="38" s="1"/>
  <c r="H27" i="38"/>
  <c r="K27" i="38" s="1"/>
  <c r="H6" i="38"/>
  <c r="K6" i="38" s="1"/>
  <c r="H29" i="38"/>
  <c r="K29" i="38" s="1"/>
  <c r="K21" i="38" l="1"/>
  <c r="E36" i="37"/>
  <c r="B17" i="35"/>
  <c r="B11" i="33"/>
  <c r="B17" i="33"/>
  <c r="B18" i="33"/>
  <c r="B7" i="33"/>
  <c r="B22" i="32"/>
  <c r="B55" i="26"/>
  <c r="B50" i="26"/>
  <c r="B36" i="26"/>
  <c r="B35" i="26"/>
  <c r="I9" i="31"/>
  <c r="J9" i="31"/>
  <c r="G8" i="31"/>
  <c r="G9" i="31" s="1"/>
  <c r="B8" i="31"/>
  <c r="B8" i="34" s="1"/>
  <c r="I12" i="30"/>
  <c r="J12" i="30"/>
  <c r="G9" i="30"/>
  <c r="H9" i="30" s="1"/>
  <c r="G10" i="30"/>
  <c r="H10" i="30" s="1"/>
  <c r="F11" i="30"/>
  <c r="H11" i="30" s="1"/>
  <c r="G8" i="30"/>
  <c r="G12" i="30" s="1"/>
  <c r="B9" i="30"/>
  <c r="B10" i="35" s="1"/>
  <c r="B10" i="30"/>
  <c r="B13" i="35" s="1"/>
  <c r="B11" i="30"/>
  <c r="B16" i="35" s="1"/>
  <c r="B8" i="30"/>
  <c r="B5" i="35" s="1"/>
  <c r="H8" i="31"/>
  <c r="K8" i="31" s="1"/>
  <c r="E8" i="34" s="1"/>
  <c r="I18" i="29"/>
  <c r="J18" i="29"/>
  <c r="F17" i="29"/>
  <c r="H17" i="29" s="1"/>
  <c r="K17" i="29" s="1"/>
  <c r="F16" i="29"/>
  <c r="H16" i="29" s="1"/>
  <c r="K16" i="29" s="1"/>
  <c r="G15" i="29"/>
  <c r="H15" i="29" s="1"/>
  <c r="K15" i="29" s="1"/>
  <c r="G14" i="29"/>
  <c r="H14" i="29" s="1"/>
  <c r="K14" i="29" s="1"/>
  <c r="G13" i="29"/>
  <c r="H13" i="29" s="1"/>
  <c r="K13" i="29" s="1"/>
  <c r="G10" i="29"/>
  <c r="H10" i="29" s="1"/>
  <c r="K10" i="29" s="1"/>
  <c r="G9" i="29"/>
  <c r="H9" i="29" s="1"/>
  <c r="K9" i="29" s="1"/>
  <c r="G7" i="29"/>
  <c r="H7" i="29" s="1"/>
  <c r="K7" i="29" s="1"/>
  <c r="G11" i="29"/>
  <c r="H11" i="29" s="1"/>
  <c r="K11" i="29" s="1"/>
  <c r="B9" i="29"/>
  <c r="B8" i="33" s="1"/>
  <c r="B10" i="29"/>
  <c r="B9" i="33" s="1"/>
  <c r="B11" i="29"/>
  <c r="B10" i="33" s="1"/>
  <c r="B13" i="29"/>
  <c r="B12" i="33" s="1"/>
  <c r="B14" i="29"/>
  <c r="B13" i="33" s="1"/>
  <c r="B15" i="29"/>
  <c r="B14" i="33" s="1"/>
  <c r="B16" i="29"/>
  <c r="B15" i="33" s="1"/>
  <c r="B17" i="29"/>
  <c r="B16" i="33" s="1"/>
  <c r="B7" i="29"/>
  <c r="B6" i="33" s="1"/>
  <c r="I24" i="28"/>
  <c r="J24" i="28"/>
  <c r="K14" i="28"/>
  <c r="E12" i="32" s="1"/>
  <c r="F10" i="28"/>
  <c r="H10" i="28" s="1"/>
  <c r="K10" i="28" s="1"/>
  <c r="E8" i="32" s="1"/>
  <c r="G11" i="28"/>
  <c r="H11" i="28" s="1"/>
  <c r="K11" i="28" s="1"/>
  <c r="E9" i="32" s="1"/>
  <c r="F12" i="28"/>
  <c r="H12" i="28" s="1"/>
  <c r="K12" i="28" s="1"/>
  <c r="E10" i="32" s="1"/>
  <c r="F13" i="28"/>
  <c r="H13" i="28" s="1"/>
  <c r="K13" i="28" s="1"/>
  <c r="E11" i="32" s="1"/>
  <c r="F15" i="28"/>
  <c r="H15" i="28" s="1"/>
  <c r="K15" i="28" s="1"/>
  <c r="E13" i="32" s="1"/>
  <c r="F16" i="28"/>
  <c r="H16" i="28" s="1"/>
  <c r="K16" i="28" s="1"/>
  <c r="E14" i="32" s="1"/>
  <c r="G17" i="28"/>
  <c r="H17" i="28" s="1"/>
  <c r="K17" i="28" s="1"/>
  <c r="E15" i="32" s="1"/>
  <c r="G18" i="28"/>
  <c r="H18" i="28" s="1"/>
  <c r="K18" i="28" s="1"/>
  <c r="E16" i="32" s="1"/>
  <c r="G19" i="28"/>
  <c r="H19" i="28" s="1"/>
  <c r="K19" i="28" s="1"/>
  <c r="E17" i="32" s="1"/>
  <c r="F20" i="28"/>
  <c r="H20" i="28" s="1"/>
  <c r="K20" i="28" s="1"/>
  <c r="E18" i="32" s="1"/>
  <c r="G21" i="28"/>
  <c r="H21" i="28" s="1"/>
  <c r="K21" i="28" s="1"/>
  <c r="E19" i="32" s="1"/>
  <c r="G22" i="28"/>
  <c r="H22" i="28" s="1"/>
  <c r="K22" i="28" s="1"/>
  <c r="E20" i="32" s="1"/>
  <c r="G23" i="28"/>
  <c r="H23" i="28" s="1"/>
  <c r="K23" i="28" s="1"/>
  <c r="E21" i="32" s="1"/>
  <c r="G9" i="28"/>
  <c r="G24" i="28" s="1"/>
  <c r="B22" i="28"/>
  <c r="B20" i="32" s="1"/>
  <c r="B23" i="28"/>
  <c r="B21" i="32" s="1"/>
  <c r="B17" i="28"/>
  <c r="B15" i="32" s="1"/>
  <c r="B18" i="28"/>
  <c r="B16" i="32" s="1"/>
  <c r="B19" i="28"/>
  <c r="B17" i="32" s="1"/>
  <c r="B20" i="28"/>
  <c r="B18" i="32" s="1"/>
  <c r="B21" i="28"/>
  <c r="B19" i="32" s="1"/>
  <c r="B10" i="28"/>
  <c r="B8" i="32" s="1"/>
  <c r="B11" i="28"/>
  <c r="B9" i="32" s="1"/>
  <c r="B12" i="28"/>
  <c r="B10" i="32" s="1"/>
  <c r="B13" i="28"/>
  <c r="B11" i="32" s="1"/>
  <c r="B14" i="28"/>
  <c r="B12" i="32" s="1"/>
  <c r="B15" i="28"/>
  <c r="B13" i="32" s="1"/>
  <c r="B16" i="28"/>
  <c r="B14" i="32" s="1"/>
  <c r="B9" i="28"/>
  <c r="B7" i="32" s="1"/>
  <c r="I45" i="27"/>
  <c r="J45" i="27"/>
  <c r="I56" i="27"/>
  <c r="J56" i="27"/>
  <c r="I60" i="27"/>
  <c r="J60" i="27"/>
  <c r="F60" i="27"/>
  <c r="H57" i="27"/>
  <c r="K57" i="27" s="1"/>
  <c r="I21" i="27"/>
  <c r="I62" i="27" s="1"/>
  <c r="J21" i="27"/>
  <c r="J62" i="27" s="1"/>
  <c r="E13" i="35" l="1"/>
  <c r="K10" i="30"/>
  <c r="E16" i="35"/>
  <c r="K11" i="30"/>
  <c r="K9" i="30"/>
  <c r="E10" i="35"/>
  <c r="H9" i="28"/>
  <c r="F12" i="30"/>
  <c r="H12" i="30" s="1"/>
  <c r="K12" i="30" s="1"/>
  <c r="H8" i="30"/>
  <c r="K9" i="31"/>
  <c r="E6" i="33"/>
  <c r="E9" i="33"/>
  <c r="E12" i="33"/>
  <c r="E14" i="33"/>
  <c r="E16" i="33"/>
  <c r="F24" i="28"/>
  <c r="H9" i="31"/>
  <c r="E59" i="26"/>
  <c r="E8" i="33"/>
  <c r="E10" i="33"/>
  <c r="E13" i="33"/>
  <c r="E15" i="33"/>
  <c r="G12" i="29"/>
  <c r="H12" i="29" s="1"/>
  <c r="K12" i="29" s="1"/>
  <c r="F18" i="29"/>
  <c r="G8" i="29"/>
  <c r="H8" i="29" s="1"/>
  <c r="K8" i="29" s="1"/>
  <c r="E17" i="33" l="1"/>
  <c r="E5" i="35"/>
  <c r="E17" i="35" s="1"/>
  <c r="K8" i="30"/>
  <c r="H24" i="28"/>
  <c r="K9" i="28"/>
  <c r="G18" i="29"/>
  <c r="H18" i="29"/>
  <c r="K18" i="29" s="1"/>
  <c r="K24" i="28" l="1"/>
  <c r="E7" i="32"/>
  <c r="E22" i="32" s="1"/>
  <c r="G9" i="27"/>
  <c r="G10" i="27"/>
  <c r="H10" i="27" s="1"/>
  <c r="K10" i="27" s="1"/>
  <c r="G11" i="27"/>
  <c r="H11" i="27" s="1"/>
  <c r="K11" i="27" s="1"/>
  <c r="F12" i="27"/>
  <c r="H12" i="27" s="1"/>
  <c r="K12" i="27" s="1"/>
  <c r="F13" i="27"/>
  <c r="H13" i="27" s="1"/>
  <c r="K13" i="27" s="1"/>
  <c r="G14" i="27"/>
  <c r="H14" i="27" s="1"/>
  <c r="K14" i="27" s="1"/>
  <c r="G15" i="27"/>
  <c r="H15" i="27" s="1"/>
  <c r="K15" i="27" s="1"/>
  <c r="F16" i="27"/>
  <c r="H16" i="27" s="1"/>
  <c r="K16" i="27" s="1"/>
  <c r="G17" i="27"/>
  <c r="H17" i="27" s="1"/>
  <c r="K17" i="27" s="1"/>
  <c r="F18" i="27"/>
  <c r="H18" i="27" s="1"/>
  <c r="K18" i="27" s="1"/>
  <c r="F19" i="27"/>
  <c r="H19" i="27" s="1"/>
  <c r="K19" i="27" s="1"/>
  <c r="F20" i="27"/>
  <c r="H20" i="27" s="1"/>
  <c r="K20" i="27" s="1"/>
  <c r="F8" i="27"/>
  <c r="B19" i="27"/>
  <c r="B20" i="27"/>
  <c r="B13" i="27"/>
  <c r="B14" i="27"/>
  <c r="B15" i="27"/>
  <c r="B16" i="27"/>
  <c r="B17" i="27"/>
  <c r="B18" i="27"/>
  <c r="B9" i="27"/>
  <c r="B10" i="27"/>
  <c r="B11" i="27"/>
  <c r="B12" i="27"/>
  <c r="B8" i="27"/>
  <c r="F50" i="27"/>
  <c r="H50" i="27" s="1"/>
  <c r="G58" i="27"/>
  <c r="H58" i="27" s="1"/>
  <c r="E60" i="26" s="1"/>
  <c r="G59" i="27"/>
  <c r="H59" i="27" s="1"/>
  <c r="G44" i="27"/>
  <c r="B57" i="27"/>
  <c r="B59" i="26" s="1"/>
  <c r="B58" i="27"/>
  <c r="B60" i="26" s="1"/>
  <c r="B59" i="27"/>
  <c r="B61" i="26" s="1"/>
  <c r="B44" i="27"/>
  <c r="B49" i="26" s="1"/>
  <c r="F53" i="27"/>
  <c r="H53" i="27" s="1"/>
  <c r="F54" i="27"/>
  <c r="H54" i="27" s="1"/>
  <c r="F52" i="27"/>
  <c r="H52" i="27" s="1"/>
  <c r="B53" i="27"/>
  <c r="B57" i="26" s="1"/>
  <c r="B54" i="27"/>
  <c r="B58" i="26" s="1"/>
  <c r="B52" i="27"/>
  <c r="B56" i="26" s="1"/>
  <c r="G48" i="27"/>
  <c r="H48" i="27" s="1"/>
  <c r="G49" i="27"/>
  <c r="H49" i="27" s="1"/>
  <c r="G47" i="27"/>
  <c r="H47" i="27" s="1"/>
  <c r="F40" i="27"/>
  <c r="G41" i="27"/>
  <c r="H41" i="27" s="1"/>
  <c r="G42" i="27"/>
  <c r="H42" i="27" s="1"/>
  <c r="G43" i="27"/>
  <c r="H43" i="27" s="1"/>
  <c r="G39" i="27"/>
  <c r="H39" i="27" s="1"/>
  <c r="B40" i="27"/>
  <c r="B45" i="26" s="1"/>
  <c r="B41" i="27"/>
  <c r="B46" i="26" s="1"/>
  <c r="B42" i="27"/>
  <c r="B47" i="26" s="1"/>
  <c r="B43" i="27"/>
  <c r="B48" i="26" s="1"/>
  <c r="B47" i="27"/>
  <c r="B53" i="26" s="1"/>
  <c r="B48" i="27"/>
  <c r="B51" i="26" s="1"/>
  <c r="B49" i="27"/>
  <c r="B52" i="26" s="1"/>
  <c r="B50" i="27"/>
  <c r="B54" i="26" s="1"/>
  <c r="B39" i="27"/>
  <c r="B44" i="26" s="1"/>
  <c r="F32" i="27"/>
  <c r="F33" i="27"/>
  <c r="H33" i="27" s="1"/>
  <c r="G34" i="27"/>
  <c r="H34" i="27" s="1"/>
  <c r="G35" i="27"/>
  <c r="H35" i="27" s="1"/>
  <c r="G36" i="27"/>
  <c r="H36" i="27" s="1"/>
  <c r="G37" i="27"/>
  <c r="H37" i="27" s="1"/>
  <c r="G38" i="27"/>
  <c r="H38" i="27" s="1"/>
  <c r="G31" i="27"/>
  <c r="B38" i="27"/>
  <c r="D43" i="26" s="1"/>
  <c r="B37" i="27"/>
  <c r="D42" i="26" s="1"/>
  <c r="B32" i="27"/>
  <c r="D37" i="26" s="1"/>
  <c r="B33" i="27"/>
  <c r="D38" i="26" s="1"/>
  <c r="B34" i="27"/>
  <c r="D39" i="26" s="1"/>
  <c r="B35" i="27"/>
  <c r="D40" i="26" s="1"/>
  <c r="B36" i="27"/>
  <c r="D41" i="26" s="1"/>
  <c r="B31" i="27"/>
  <c r="D36" i="26" s="1"/>
  <c r="G29" i="27"/>
  <c r="H29" i="27" s="1"/>
  <c r="K29" i="27" s="1"/>
  <c r="E35" i="26" s="1"/>
  <c r="G24" i="27"/>
  <c r="H24" i="27" s="1"/>
  <c r="K24" i="27" s="1"/>
  <c r="G25" i="27"/>
  <c r="H25" i="27" s="1"/>
  <c r="K25" i="27" s="1"/>
  <c r="G26" i="27"/>
  <c r="H26" i="27" s="1"/>
  <c r="K26" i="27" s="1"/>
  <c r="G27" i="27"/>
  <c r="H27" i="27" s="1"/>
  <c r="K27" i="27" s="1"/>
  <c r="G28" i="27"/>
  <c r="H28" i="27" s="1"/>
  <c r="K28" i="27" s="1"/>
  <c r="G23" i="27"/>
  <c r="H23" i="27" s="1"/>
  <c r="K23" i="27" s="1"/>
  <c r="E34" i="26"/>
  <c r="E30" i="26"/>
  <c r="E31" i="26"/>
  <c r="E32" i="26"/>
  <c r="E33" i="26"/>
  <c r="E29" i="26"/>
  <c r="E7" i="26"/>
  <c r="B26" i="26"/>
  <c r="B27" i="26"/>
  <c r="B23" i="26"/>
  <c r="B24" i="26"/>
  <c r="B9" i="26"/>
  <c r="B11" i="26"/>
  <c r="B13" i="26"/>
  <c r="B16" i="26"/>
  <c r="B17" i="26"/>
  <c r="B18" i="26"/>
  <c r="B20" i="26"/>
  <c r="B21" i="26"/>
  <c r="B7" i="26"/>
  <c r="D49" i="5"/>
  <c r="E49"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K38" i="27" l="1"/>
  <c r="E43" i="26"/>
  <c r="K36" i="27"/>
  <c r="E41" i="26"/>
  <c r="K34" i="27"/>
  <c r="E39" i="26"/>
  <c r="K39" i="27"/>
  <c r="E44" i="26"/>
  <c r="K42" i="27"/>
  <c r="E47" i="26"/>
  <c r="K49" i="27"/>
  <c r="E52" i="26"/>
  <c r="K54" i="27"/>
  <c r="E58" i="26"/>
  <c r="K37" i="27"/>
  <c r="E42" i="26"/>
  <c r="K35" i="27"/>
  <c r="E40" i="26"/>
  <c r="K33" i="27"/>
  <c r="E38" i="26"/>
  <c r="K43" i="27"/>
  <c r="E48" i="26"/>
  <c r="K41" i="27"/>
  <c r="E46" i="26"/>
  <c r="K47" i="27"/>
  <c r="E53" i="26"/>
  <c r="K48" i="27"/>
  <c r="E51" i="26"/>
  <c r="K52" i="27"/>
  <c r="E56" i="26"/>
  <c r="K53" i="27"/>
  <c r="E57" i="26"/>
  <c r="K59" i="27"/>
  <c r="E61" i="26"/>
  <c r="K50" i="27"/>
  <c r="E54" i="26"/>
  <c r="H40" i="27"/>
  <c r="K58" i="27"/>
  <c r="K60" i="27" s="1"/>
  <c r="H60" i="27"/>
  <c r="H32" i="27"/>
  <c r="F30" i="27"/>
  <c r="F45" i="27" s="1"/>
  <c r="H44" i="27"/>
  <c r="E49" i="26" s="1"/>
  <c r="G60" i="27"/>
  <c r="H31" i="27"/>
  <c r="G30" i="27"/>
  <c r="H8" i="27"/>
  <c r="F21" i="27"/>
  <c r="G21" i="27"/>
  <c r="H9" i="27"/>
  <c r="K9" i="27" s="1"/>
  <c r="F51" i="27"/>
  <c r="F56" i="27" s="1"/>
  <c r="G46" i="27"/>
  <c r="G22" i="27"/>
  <c r="H22" i="27" s="1"/>
  <c r="K22" i="27" s="1"/>
  <c r="J287" i="9"/>
  <c r="K287" i="9"/>
  <c r="J286" i="9"/>
  <c r="K286" i="9"/>
  <c r="J285" i="9"/>
  <c r="K285" i="9"/>
  <c r="J284" i="9"/>
  <c r="K284" i="9"/>
  <c r="J278" i="9"/>
  <c r="K278" i="9"/>
  <c r="J279" i="9"/>
  <c r="K279" i="9"/>
  <c r="J280" i="9"/>
  <c r="K280" i="9"/>
  <c r="J281" i="9"/>
  <c r="K281" i="9"/>
  <c r="J272" i="9"/>
  <c r="K272" i="9"/>
  <c r="J273" i="9"/>
  <c r="K273" i="9"/>
  <c r="J274" i="9"/>
  <c r="K274" i="9"/>
  <c r="J275" i="9"/>
  <c r="K275" i="9"/>
  <c r="J276" i="9"/>
  <c r="K276" i="9"/>
  <c r="J277" i="9"/>
  <c r="K277" i="9"/>
  <c r="J269" i="9"/>
  <c r="K269" i="9"/>
  <c r="J270" i="9"/>
  <c r="K270" i="9"/>
  <c r="J268" i="9"/>
  <c r="K268" i="9"/>
  <c r="J250" i="9"/>
  <c r="K250" i="9"/>
  <c r="J251" i="9"/>
  <c r="K251" i="9"/>
  <c r="J252" i="9"/>
  <c r="K252" i="9"/>
  <c r="J253" i="9"/>
  <c r="K253" i="9"/>
  <c r="J254" i="9"/>
  <c r="K254" i="9"/>
  <c r="J255" i="9"/>
  <c r="K255" i="9"/>
  <c r="J256" i="9"/>
  <c r="K256" i="9"/>
  <c r="J257" i="9"/>
  <c r="K257" i="9"/>
  <c r="J258" i="9"/>
  <c r="K258" i="9"/>
  <c r="J235" i="9"/>
  <c r="K235" i="9"/>
  <c r="J236" i="9"/>
  <c r="K236" i="9"/>
  <c r="J237" i="9"/>
  <c r="K237" i="9"/>
  <c r="J238" i="9"/>
  <c r="K238" i="9"/>
  <c r="J239" i="9"/>
  <c r="K239" i="9"/>
  <c r="J240" i="9"/>
  <c r="K240" i="9"/>
  <c r="J241" i="9"/>
  <c r="K241" i="9"/>
  <c r="J242" i="9"/>
  <c r="K242" i="9"/>
  <c r="J243" i="9"/>
  <c r="K243" i="9"/>
  <c r="J244" i="9"/>
  <c r="K244" i="9"/>
  <c r="J245" i="9"/>
  <c r="K245" i="9"/>
  <c r="J246" i="9"/>
  <c r="K246" i="9"/>
  <c r="J247" i="9"/>
  <c r="K247" i="9"/>
  <c r="J248" i="9"/>
  <c r="K248" i="9"/>
  <c r="J249" i="9"/>
  <c r="K249" i="9"/>
  <c r="I230" i="9"/>
  <c r="J230" i="9"/>
  <c r="K230" i="9"/>
  <c r="I231" i="9"/>
  <c r="J231" i="9"/>
  <c r="K231" i="9"/>
  <c r="I232" i="9"/>
  <c r="J232" i="9"/>
  <c r="K232" i="9"/>
  <c r="I233" i="9"/>
  <c r="J233" i="9"/>
  <c r="K233" i="9"/>
  <c r="I234" i="9"/>
  <c r="J234" i="9"/>
  <c r="K234" i="9"/>
  <c r="I225" i="9"/>
  <c r="J225" i="9"/>
  <c r="K225" i="9"/>
  <c r="I226" i="9"/>
  <c r="J226" i="9"/>
  <c r="K226" i="9"/>
  <c r="I227" i="9"/>
  <c r="J227" i="9"/>
  <c r="K227" i="9"/>
  <c r="I228" i="9"/>
  <c r="J228" i="9"/>
  <c r="K228" i="9"/>
  <c r="I229" i="9"/>
  <c r="J229" i="9"/>
  <c r="K229" i="9"/>
  <c r="K224" i="9"/>
  <c r="I224" i="9"/>
  <c r="J224" i="9"/>
  <c r="I223" i="9"/>
  <c r="J223" i="9"/>
  <c r="K223" i="9"/>
  <c r="I222" i="9"/>
  <c r="J222" i="9"/>
  <c r="K222" i="9"/>
  <c r="I221" i="9"/>
  <c r="J221" i="9"/>
  <c r="K221" i="9"/>
  <c r="I220" i="9"/>
  <c r="J220" i="9"/>
  <c r="K220" i="9"/>
  <c r="I218" i="9"/>
  <c r="J218" i="9"/>
  <c r="K218" i="9"/>
  <c r="I216" i="9"/>
  <c r="J216" i="9"/>
  <c r="K216" i="9"/>
  <c r="I209" i="9"/>
  <c r="J209" i="9"/>
  <c r="K209" i="9"/>
  <c r="I210" i="9"/>
  <c r="J210" i="9"/>
  <c r="K210" i="9"/>
  <c r="I211" i="9"/>
  <c r="J211" i="9"/>
  <c r="K211" i="9"/>
  <c r="I212" i="9"/>
  <c r="J212" i="9"/>
  <c r="K212" i="9"/>
  <c r="I213" i="9"/>
  <c r="J213" i="9"/>
  <c r="K213" i="9"/>
  <c r="I214" i="9"/>
  <c r="J214" i="9"/>
  <c r="K214" i="9"/>
  <c r="I215" i="9"/>
  <c r="J215" i="9"/>
  <c r="K215" i="9"/>
  <c r="I208" i="9"/>
  <c r="J208" i="9"/>
  <c r="K208" i="9"/>
  <c r="I207" i="9"/>
  <c r="J207" i="9"/>
  <c r="K207" i="9"/>
  <c r="I138" i="9"/>
  <c r="J138" i="9"/>
  <c r="K138" i="9"/>
  <c r="I125" i="9"/>
  <c r="J125" i="9"/>
  <c r="K125" i="9"/>
  <c r="J119" i="9"/>
  <c r="K119" i="9"/>
  <c r="J120" i="9"/>
  <c r="K120" i="9"/>
  <c r="J121" i="9"/>
  <c r="K121" i="9"/>
  <c r="J122" i="9"/>
  <c r="K122" i="9"/>
  <c r="J123" i="9"/>
  <c r="K123" i="9"/>
  <c r="J124" i="9"/>
  <c r="K124" i="9"/>
  <c r="J108" i="9"/>
  <c r="K108" i="9"/>
  <c r="J95" i="9"/>
  <c r="K95" i="9"/>
  <c r="J96" i="9"/>
  <c r="K96" i="9"/>
  <c r="J97" i="9"/>
  <c r="K97" i="9"/>
  <c r="J98" i="9"/>
  <c r="K98" i="9"/>
  <c r="J92" i="9"/>
  <c r="K92" i="9"/>
  <c r="J93" i="9"/>
  <c r="K93" i="9"/>
  <c r="J75" i="9"/>
  <c r="K75" i="9"/>
  <c r="J76" i="9"/>
  <c r="K76" i="9"/>
  <c r="J77" i="9"/>
  <c r="K77" i="9"/>
  <c r="J78" i="9"/>
  <c r="K78" i="9"/>
  <c r="J79" i="9"/>
  <c r="K79" i="9"/>
  <c r="J80" i="9"/>
  <c r="K80" i="9"/>
  <c r="J81" i="9"/>
  <c r="K81" i="9"/>
  <c r="J82" i="9"/>
  <c r="K82" i="9"/>
  <c r="J83" i="9"/>
  <c r="K83" i="9"/>
  <c r="J201" i="9"/>
  <c r="K201" i="9"/>
  <c r="J202" i="9"/>
  <c r="K202" i="9"/>
  <c r="J203" i="9"/>
  <c r="K203" i="9"/>
  <c r="J204" i="9"/>
  <c r="K204" i="9"/>
  <c r="J205" i="9"/>
  <c r="K205" i="9"/>
  <c r="J169" i="9"/>
  <c r="K169" i="9"/>
  <c r="J170" i="9"/>
  <c r="K170" i="9"/>
  <c r="J171" i="9"/>
  <c r="K171" i="9"/>
  <c r="J172" i="9"/>
  <c r="K172" i="9"/>
  <c r="J173" i="9"/>
  <c r="K173" i="9"/>
  <c r="J174" i="9"/>
  <c r="K174" i="9"/>
  <c r="J175" i="9"/>
  <c r="K175" i="9"/>
  <c r="I166" i="9"/>
  <c r="J166" i="9"/>
  <c r="K166" i="9"/>
  <c r="J157" i="9"/>
  <c r="K157" i="9"/>
  <c r="J158" i="9"/>
  <c r="K158" i="9"/>
  <c r="J159" i="9"/>
  <c r="K159" i="9"/>
  <c r="J160" i="9"/>
  <c r="K160" i="9"/>
  <c r="J161" i="9"/>
  <c r="K161" i="9"/>
  <c r="J162" i="9"/>
  <c r="K162" i="9"/>
  <c r="J163" i="9"/>
  <c r="K163" i="9"/>
  <c r="J164" i="9"/>
  <c r="K164" i="9"/>
  <c r="J165" i="9"/>
  <c r="K165" i="9"/>
  <c r="J167" i="9"/>
  <c r="K167" i="9"/>
  <c r="J168" i="9"/>
  <c r="K168" i="9"/>
  <c r="J146" i="9"/>
  <c r="K146" i="9"/>
  <c r="J147" i="9"/>
  <c r="K147" i="9"/>
  <c r="J148" i="9"/>
  <c r="K148" i="9"/>
  <c r="J149" i="9"/>
  <c r="K149" i="9"/>
  <c r="J150" i="9"/>
  <c r="K150" i="9"/>
  <c r="J151" i="9"/>
  <c r="K151" i="9"/>
  <c r="J152" i="9"/>
  <c r="K152" i="9"/>
  <c r="J153" i="9"/>
  <c r="K153" i="9"/>
  <c r="J154" i="9"/>
  <c r="K154" i="9"/>
  <c r="J155" i="9"/>
  <c r="K155" i="9"/>
  <c r="J156" i="9"/>
  <c r="K156" i="9"/>
  <c r="J266" i="9"/>
  <c r="K266" i="9"/>
  <c r="J265" i="9"/>
  <c r="K265" i="9"/>
  <c r="J264" i="9"/>
  <c r="K264" i="9"/>
  <c r="J263" i="9"/>
  <c r="K263" i="9"/>
  <c r="I262" i="9"/>
  <c r="J262" i="9"/>
  <c r="K262" i="9"/>
  <c r="J261" i="9"/>
  <c r="K261" i="9"/>
  <c r="J260" i="9"/>
  <c r="K260" i="9"/>
  <c r="I259" i="9"/>
  <c r="J259" i="9"/>
  <c r="K259" i="9"/>
  <c r="J219" i="9"/>
  <c r="K219" i="9"/>
  <c r="J217" i="9"/>
  <c r="K217" i="9"/>
  <c r="J206" i="9"/>
  <c r="K206" i="9"/>
  <c r="K145" i="9"/>
  <c r="J145" i="9"/>
  <c r="J144" i="9"/>
  <c r="K144" i="9"/>
  <c r="J143" i="9"/>
  <c r="K143" i="9"/>
  <c r="J142" i="9"/>
  <c r="K142" i="9"/>
  <c r="J141" i="9"/>
  <c r="K141" i="9"/>
  <c r="J140" i="9"/>
  <c r="K140" i="9"/>
  <c r="J139" i="9"/>
  <c r="K139" i="9"/>
  <c r="J127" i="9"/>
  <c r="J126" i="9"/>
  <c r="K126" i="9"/>
  <c r="I118" i="9"/>
  <c r="J118" i="9"/>
  <c r="K118" i="9"/>
  <c r="I117" i="9"/>
  <c r="J117" i="9"/>
  <c r="K117" i="9"/>
  <c r="I109" i="9"/>
  <c r="J109" i="9"/>
  <c r="K109" i="9"/>
  <c r="I110" i="9"/>
  <c r="J110" i="9"/>
  <c r="K110" i="9"/>
  <c r="I111" i="9"/>
  <c r="J111" i="9"/>
  <c r="K111" i="9"/>
  <c r="I112" i="9"/>
  <c r="J112" i="9"/>
  <c r="K112" i="9"/>
  <c r="I113" i="9"/>
  <c r="J113" i="9"/>
  <c r="K113" i="9"/>
  <c r="I114" i="9"/>
  <c r="J114" i="9"/>
  <c r="K114" i="9"/>
  <c r="I115" i="9"/>
  <c r="J115" i="9"/>
  <c r="K115" i="9"/>
  <c r="I116" i="9"/>
  <c r="J116" i="9"/>
  <c r="K116" i="9"/>
  <c r="I107" i="9"/>
  <c r="J107" i="9"/>
  <c r="K107" i="9"/>
  <c r="K105" i="9"/>
  <c r="J105" i="9"/>
  <c r="K104" i="9"/>
  <c r="J104" i="9"/>
  <c r="K103" i="9"/>
  <c r="J103" i="9"/>
  <c r="K102" i="9"/>
  <c r="J102" i="9"/>
  <c r="K101" i="9"/>
  <c r="J101" i="9"/>
  <c r="K100" i="9"/>
  <c r="J100" i="9"/>
  <c r="K99" i="9"/>
  <c r="J99" i="9"/>
  <c r="K94" i="9"/>
  <c r="J94" i="9"/>
  <c r="J71" i="9"/>
  <c r="K71" i="9"/>
  <c r="J72" i="9"/>
  <c r="K72" i="9"/>
  <c r="J73" i="9"/>
  <c r="K73" i="9"/>
  <c r="J74" i="9"/>
  <c r="K74" i="9"/>
  <c r="J87" i="9"/>
  <c r="K87" i="9"/>
  <c r="J89" i="9"/>
  <c r="K89" i="9"/>
  <c r="J90" i="9"/>
  <c r="K90" i="9"/>
  <c r="J91" i="9"/>
  <c r="K91" i="9"/>
  <c r="K70" i="9"/>
  <c r="J70" i="9"/>
  <c r="K69" i="9"/>
  <c r="J69" i="9"/>
  <c r="K68" i="9"/>
  <c r="J68" i="9"/>
  <c r="J8" i="9"/>
  <c r="K8" i="9"/>
  <c r="J9" i="9"/>
  <c r="K9" i="9"/>
  <c r="J10" i="9"/>
  <c r="K10" i="9"/>
  <c r="J11" i="9"/>
  <c r="K11" i="9"/>
  <c r="J12" i="9"/>
  <c r="K12" i="9"/>
  <c r="J13" i="9"/>
  <c r="K13" i="9"/>
  <c r="J14" i="9"/>
  <c r="K14" i="9"/>
  <c r="J15" i="9"/>
  <c r="K15" i="9"/>
  <c r="J16" i="9"/>
  <c r="K16" i="9"/>
  <c r="J17" i="9"/>
  <c r="K17" i="9"/>
  <c r="J18" i="9"/>
  <c r="K18" i="9"/>
  <c r="J19" i="9"/>
  <c r="K19" i="9"/>
  <c r="J20" i="9"/>
  <c r="K20" i="9"/>
  <c r="J21" i="9"/>
  <c r="K21" i="9"/>
  <c r="J22" i="9"/>
  <c r="K22" i="9"/>
  <c r="J23" i="9"/>
  <c r="K23" i="9"/>
  <c r="J24" i="9"/>
  <c r="K24" i="9"/>
  <c r="J25" i="9"/>
  <c r="K25" i="9"/>
  <c r="J26" i="9"/>
  <c r="K26" i="9"/>
  <c r="J27" i="9"/>
  <c r="K27" i="9"/>
  <c r="J28" i="9"/>
  <c r="K28" i="9"/>
  <c r="J29" i="9"/>
  <c r="K29" i="9"/>
  <c r="J30" i="9"/>
  <c r="K30" i="9"/>
  <c r="J31" i="9"/>
  <c r="K31" i="9"/>
  <c r="J32" i="9"/>
  <c r="K32" i="9"/>
  <c r="J33" i="9"/>
  <c r="K33" i="9"/>
  <c r="J34" i="9"/>
  <c r="K34" i="9"/>
  <c r="J35" i="9"/>
  <c r="K35" i="9"/>
  <c r="J36" i="9"/>
  <c r="K36" i="9"/>
  <c r="J37" i="9"/>
  <c r="K37" i="9"/>
  <c r="J38" i="9"/>
  <c r="K38" i="9"/>
  <c r="J39" i="9"/>
  <c r="K39" i="9"/>
  <c r="J40" i="9"/>
  <c r="K40" i="9"/>
  <c r="J41" i="9"/>
  <c r="K41" i="9"/>
  <c r="J42" i="9"/>
  <c r="K42" i="9"/>
  <c r="J43" i="9"/>
  <c r="K43" i="9"/>
  <c r="J44" i="9"/>
  <c r="K44" i="9"/>
  <c r="J45" i="9"/>
  <c r="K45" i="9"/>
  <c r="J46" i="9"/>
  <c r="K46" i="9"/>
  <c r="J47" i="9"/>
  <c r="K47" i="9"/>
  <c r="J48" i="9"/>
  <c r="K48" i="9"/>
  <c r="J49" i="9"/>
  <c r="K49" i="9"/>
  <c r="J50" i="9"/>
  <c r="K50" i="9"/>
  <c r="J51" i="9"/>
  <c r="K51" i="9"/>
  <c r="J52" i="9"/>
  <c r="K52" i="9"/>
  <c r="J53" i="9"/>
  <c r="K53" i="9"/>
  <c r="J54" i="9"/>
  <c r="K54" i="9"/>
  <c r="J55" i="9"/>
  <c r="K55" i="9"/>
  <c r="J56" i="9"/>
  <c r="K56" i="9"/>
  <c r="J57" i="9"/>
  <c r="K57" i="9"/>
  <c r="J58" i="9"/>
  <c r="K58" i="9"/>
  <c r="J59" i="9"/>
  <c r="K59" i="9"/>
  <c r="J60" i="9"/>
  <c r="K60" i="9"/>
  <c r="J61" i="9"/>
  <c r="K61" i="9"/>
  <c r="J62" i="9"/>
  <c r="K62" i="9"/>
  <c r="J63" i="9"/>
  <c r="K63" i="9"/>
  <c r="J64" i="9"/>
  <c r="K64" i="9"/>
  <c r="J65" i="9"/>
  <c r="K65" i="9"/>
  <c r="J66" i="9"/>
  <c r="K66" i="9"/>
  <c r="J67" i="9"/>
  <c r="K67" i="9"/>
  <c r="K7" i="9"/>
  <c r="J7" i="9"/>
  <c r="K6" i="9"/>
  <c r="J6" i="9"/>
  <c r="K5" i="9"/>
  <c r="J5" i="9"/>
  <c r="H89" i="9"/>
  <c r="I89" i="9"/>
  <c r="H90" i="9"/>
  <c r="I90" i="9"/>
  <c r="H91" i="9"/>
  <c r="I91" i="9"/>
  <c r="F90" i="9"/>
  <c r="F91" i="9"/>
  <c r="F89" i="9"/>
  <c r="G45" i="27" l="1"/>
  <c r="K40" i="27"/>
  <c r="E45" i="26"/>
  <c r="K31" i="27"/>
  <c r="E36" i="26"/>
  <c r="K32" i="27"/>
  <c r="E37" i="26"/>
  <c r="K44" i="27"/>
  <c r="H46" i="27"/>
  <c r="K46" i="27" s="1"/>
  <c r="G56" i="27"/>
  <c r="H51" i="27"/>
  <c r="G62" i="27"/>
  <c r="H30" i="27"/>
  <c r="K30" i="27" s="1"/>
  <c r="F62" i="27"/>
  <c r="K8" i="27"/>
  <c r="H21" i="27"/>
  <c r="K21" i="27" s="1"/>
  <c r="D109" i="8"/>
  <c r="D110" i="8"/>
  <c r="D111" i="8"/>
  <c r="D108" i="8"/>
  <c r="D49" i="8"/>
  <c r="D9" i="8"/>
  <c r="E71" i="23"/>
  <c r="F71" i="23"/>
  <c r="C71" i="23"/>
  <c r="B42" i="23"/>
  <c r="D66" i="23"/>
  <c r="B66" i="23" s="1"/>
  <c r="K45" i="27" l="1"/>
  <c r="E62" i="26"/>
  <c r="K51" i="27"/>
  <c r="K56" i="27" s="1"/>
  <c r="K62" i="27" s="1"/>
  <c r="H56" i="27"/>
  <c r="H45" i="27"/>
  <c r="B60" i="23"/>
  <c r="G91" i="9"/>
  <c r="G90" i="9"/>
  <c r="G89" i="9"/>
  <c r="H62" i="27" l="1"/>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7"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8" i="9"/>
  <c r="F269" i="9"/>
  <c r="F270" i="9"/>
  <c r="F272" i="9"/>
  <c r="F273" i="9"/>
  <c r="F274" i="9"/>
  <c r="F275" i="9"/>
  <c r="F276" i="9"/>
  <c r="F277" i="9"/>
  <c r="F278" i="9"/>
  <c r="F279" i="9"/>
  <c r="F280" i="9"/>
  <c r="F281" i="9"/>
  <c r="F284" i="9"/>
  <c r="F285" i="9"/>
  <c r="F286" i="9"/>
  <c r="F287" i="9"/>
  <c r="F288" i="9"/>
  <c r="G24" i="14" l="1"/>
  <c r="G203" i="9"/>
  <c r="H203" i="9"/>
  <c r="I203" i="9"/>
  <c r="G204" i="9"/>
  <c r="H204" i="9"/>
  <c r="I204" i="9"/>
  <c r="G205" i="9"/>
  <c r="H205" i="9"/>
  <c r="I205" i="9"/>
  <c r="H202" i="9"/>
  <c r="I202" i="9"/>
  <c r="G202" i="9"/>
  <c r="H201" i="9"/>
  <c r="I201" i="9"/>
  <c r="G201" i="9"/>
  <c r="G173" i="9"/>
  <c r="H173" i="9"/>
  <c r="I173" i="9"/>
  <c r="G174" i="9"/>
  <c r="H174" i="9"/>
  <c r="I174" i="9"/>
  <c r="G175" i="9"/>
  <c r="H175" i="9"/>
  <c r="I175" i="9"/>
  <c r="G176" i="9"/>
  <c r="H176" i="9"/>
  <c r="I176" i="9"/>
  <c r="G177" i="9"/>
  <c r="H177" i="9"/>
  <c r="I177" i="9"/>
  <c r="G178" i="9"/>
  <c r="H178" i="9"/>
  <c r="I178" i="9"/>
  <c r="G179" i="9"/>
  <c r="H179" i="9"/>
  <c r="I179" i="9"/>
  <c r="G180" i="9"/>
  <c r="H180" i="9"/>
  <c r="I180" i="9"/>
  <c r="G181" i="9"/>
  <c r="H181" i="9"/>
  <c r="I181" i="9"/>
  <c r="G182" i="9"/>
  <c r="H182" i="9"/>
  <c r="I182" i="9"/>
  <c r="G183" i="9"/>
  <c r="H183" i="9"/>
  <c r="I183" i="9"/>
  <c r="G184" i="9"/>
  <c r="H184" i="9"/>
  <c r="I184" i="9"/>
  <c r="G185" i="9"/>
  <c r="H185" i="9"/>
  <c r="I185" i="9"/>
  <c r="G186" i="9"/>
  <c r="H186" i="9"/>
  <c r="I186" i="9"/>
  <c r="G187" i="9"/>
  <c r="H187" i="9"/>
  <c r="I187" i="9"/>
  <c r="G188" i="9"/>
  <c r="H188" i="9"/>
  <c r="I188" i="9"/>
  <c r="G189" i="9"/>
  <c r="H189" i="9"/>
  <c r="I189" i="9"/>
  <c r="G190" i="9"/>
  <c r="H190" i="9"/>
  <c r="I190" i="9"/>
  <c r="G191" i="9"/>
  <c r="H191" i="9"/>
  <c r="I191" i="9"/>
  <c r="G192" i="9"/>
  <c r="H192" i="9"/>
  <c r="I192" i="9"/>
  <c r="G193" i="9"/>
  <c r="H193" i="9"/>
  <c r="I193" i="9"/>
  <c r="G194" i="9"/>
  <c r="H194" i="9"/>
  <c r="I194" i="9"/>
  <c r="G195" i="9"/>
  <c r="H195" i="9"/>
  <c r="I195" i="9"/>
  <c r="G196" i="9"/>
  <c r="H196" i="9"/>
  <c r="I196" i="9"/>
  <c r="G197" i="9"/>
  <c r="H197" i="9"/>
  <c r="I197" i="9"/>
  <c r="G198" i="9"/>
  <c r="H198" i="9"/>
  <c r="I198" i="9"/>
  <c r="G199" i="9"/>
  <c r="H199" i="9"/>
  <c r="I199" i="9"/>
  <c r="G200" i="9"/>
  <c r="H200" i="9"/>
  <c r="I200" i="9"/>
  <c r="H172" i="9"/>
  <c r="I172" i="9"/>
  <c r="G172" i="9"/>
  <c r="G166" i="9"/>
  <c r="G167" i="9"/>
  <c r="I167" i="9"/>
  <c r="G168" i="9"/>
  <c r="I168" i="9"/>
  <c r="G169" i="9"/>
  <c r="I169" i="9"/>
  <c r="G170" i="9"/>
  <c r="I170" i="9"/>
  <c r="G171" i="9"/>
  <c r="I171" i="9"/>
  <c r="I165" i="9"/>
  <c r="G165" i="9"/>
  <c r="H164" i="9"/>
  <c r="I164" i="9"/>
  <c r="G149" i="9"/>
  <c r="I149" i="9"/>
  <c r="G150" i="9"/>
  <c r="I150" i="9"/>
  <c r="G151" i="9"/>
  <c r="I151" i="9"/>
  <c r="G152" i="9"/>
  <c r="I152" i="9"/>
  <c r="I153" i="9"/>
  <c r="G154" i="9"/>
  <c r="I154" i="9"/>
  <c r="G155" i="9"/>
  <c r="I155" i="9"/>
  <c r="G156" i="9"/>
  <c r="I156" i="9"/>
  <c r="G157" i="9"/>
  <c r="I157" i="9"/>
  <c r="G158" i="9"/>
  <c r="H158" i="9"/>
  <c r="I158" i="9"/>
  <c r="G159" i="9"/>
  <c r="I159" i="9"/>
  <c r="G160" i="9"/>
  <c r="I160" i="9"/>
  <c r="G161" i="9"/>
  <c r="I161" i="9"/>
  <c r="G162" i="9"/>
  <c r="I162" i="9"/>
  <c r="H163" i="9"/>
  <c r="I163" i="9"/>
  <c r="I148" i="9"/>
  <c r="G148" i="9"/>
  <c r="G147" i="9"/>
  <c r="H147" i="9"/>
  <c r="I147" i="9"/>
  <c r="I146" i="9"/>
  <c r="H83" i="9"/>
  <c r="I83" i="9"/>
  <c r="G76" i="9"/>
  <c r="H76" i="9"/>
  <c r="I76" i="9"/>
  <c r="H77" i="9"/>
  <c r="I77" i="9"/>
  <c r="H78" i="9"/>
  <c r="I78" i="9"/>
  <c r="H79" i="9"/>
  <c r="I79" i="9"/>
  <c r="H80" i="9"/>
  <c r="I80" i="9"/>
  <c r="H81" i="9"/>
  <c r="I81" i="9"/>
  <c r="H82" i="9"/>
  <c r="I82" i="9"/>
  <c r="H75" i="9"/>
  <c r="I7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5" i="9"/>
  <c r="G6" i="9"/>
  <c r="H6" i="9"/>
  <c r="H7" i="9"/>
  <c r="H8" i="9"/>
  <c r="G9" i="9"/>
  <c r="H9" i="9"/>
  <c r="G10" i="9"/>
  <c r="H10" i="9"/>
  <c r="I10" i="9"/>
  <c r="G11" i="9"/>
  <c r="H11" i="9"/>
  <c r="I11" i="9"/>
  <c r="G12" i="9"/>
  <c r="H12" i="9"/>
  <c r="I12" i="9"/>
  <c r="G13" i="9"/>
  <c r="H13" i="9"/>
  <c r="I13" i="9"/>
  <c r="G14" i="9"/>
  <c r="H14" i="9"/>
  <c r="I14" i="9"/>
  <c r="G15" i="9"/>
  <c r="H15" i="9"/>
  <c r="I15" i="9"/>
  <c r="G16" i="9"/>
  <c r="H16" i="9"/>
  <c r="I16" i="9"/>
  <c r="G17" i="9"/>
  <c r="H17" i="9"/>
  <c r="I17" i="9"/>
  <c r="G18" i="9"/>
  <c r="H18" i="9"/>
  <c r="I18" i="9"/>
  <c r="G19" i="9"/>
  <c r="H19" i="9"/>
  <c r="I19" i="9"/>
  <c r="G20" i="9"/>
  <c r="H20" i="9"/>
  <c r="I20" i="9"/>
  <c r="G21" i="9"/>
  <c r="H21" i="9"/>
  <c r="G22" i="9"/>
  <c r="H22" i="9"/>
  <c r="G23" i="9"/>
  <c r="H23" i="9"/>
  <c r="I23" i="9"/>
  <c r="G24" i="9"/>
  <c r="H24" i="9"/>
  <c r="I24" i="9"/>
  <c r="G25" i="9"/>
  <c r="H25" i="9"/>
  <c r="I25" i="9"/>
  <c r="G26" i="9"/>
  <c r="H26" i="9"/>
  <c r="I26" i="9"/>
  <c r="G27" i="9"/>
  <c r="H27" i="9"/>
  <c r="I27" i="9"/>
  <c r="G28" i="9"/>
  <c r="H28" i="9"/>
  <c r="I28" i="9"/>
  <c r="G29" i="9"/>
  <c r="H29" i="9"/>
  <c r="I29" i="9"/>
  <c r="G30" i="9"/>
  <c r="H30" i="9"/>
  <c r="I30" i="9"/>
  <c r="G31" i="9"/>
  <c r="H31" i="9"/>
  <c r="I31" i="9"/>
  <c r="G32" i="9"/>
  <c r="H32" i="9"/>
  <c r="I32" i="9"/>
  <c r="G33" i="9"/>
  <c r="H33" i="9"/>
  <c r="I33" i="9"/>
  <c r="G34" i="9"/>
  <c r="H34" i="9"/>
  <c r="I34" i="9"/>
  <c r="G35" i="9"/>
  <c r="H35" i="9"/>
  <c r="I35" i="9"/>
  <c r="G36" i="9"/>
  <c r="H36" i="9"/>
  <c r="I36" i="9"/>
  <c r="G37" i="9"/>
  <c r="H37" i="9"/>
  <c r="I37" i="9"/>
  <c r="G38" i="9"/>
  <c r="H38" i="9"/>
  <c r="I38" i="9"/>
  <c r="G39" i="9"/>
  <c r="H39" i="9"/>
  <c r="I39" i="9"/>
  <c r="G40" i="9"/>
  <c r="H40" i="9"/>
  <c r="I40" i="9"/>
  <c r="G41" i="9"/>
  <c r="H41" i="9"/>
  <c r="I41" i="9"/>
  <c r="G42" i="9"/>
  <c r="H42" i="9"/>
  <c r="I42" i="9"/>
  <c r="G43" i="9"/>
  <c r="H43" i="9"/>
  <c r="I43" i="9"/>
  <c r="G44" i="9"/>
  <c r="H44" i="9"/>
  <c r="I44" i="9"/>
  <c r="G45" i="9"/>
  <c r="H45" i="9"/>
  <c r="I45" i="9"/>
  <c r="G46" i="9"/>
  <c r="H46" i="9"/>
  <c r="I46" i="9"/>
  <c r="G47" i="9"/>
  <c r="H47" i="9"/>
  <c r="I47" i="9"/>
  <c r="G48" i="9"/>
  <c r="H48" i="9"/>
  <c r="I48" i="9"/>
  <c r="G49" i="9"/>
  <c r="H49" i="9"/>
  <c r="I49" i="9"/>
  <c r="G50" i="9"/>
  <c r="H50" i="9"/>
  <c r="I50" i="9"/>
  <c r="G51" i="9"/>
  <c r="H51" i="9"/>
  <c r="I51" i="9"/>
  <c r="G52" i="9"/>
  <c r="H52" i="9"/>
  <c r="I52" i="9"/>
  <c r="G53" i="9"/>
  <c r="H53" i="9"/>
  <c r="G54" i="9"/>
  <c r="H54" i="9"/>
  <c r="G55" i="9"/>
  <c r="H55" i="9"/>
  <c r="I55" i="9"/>
  <c r="G56" i="9"/>
  <c r="H56" i="9"/>
  <c r="I56" i="9"/>
  <c r="G57" i="9"/>
  <c r="H57" i="9"/>
  <c r="I57" i="9"/>
  <c r="G58" i="9"/>
  <c r="H58" i="9"/>
  <c r="I58" i="9"/>
  <c r="G59" i="9"/>
  <c r="H59" i="9"/>
  <c r="I59" i="9"/>
  <c r="G60" i="9"/>
  <c r="H60" i="9"/>
  <c r="I60" i="9"/>
  <c r="G61" i="9"/>
  <c r="H61" i="9"/>
  <c r="I61" i="9"/>
  <c r="G62" i="9"/>
  <c r="H62" i="9"/>
  <c r="I62" i="9"/>
  <c r="G63" i="9"/>
  <c r="H63" i="9"/>
  <c r="I63" i="9"/>
  <c r="G64" i="9"/>
  <c r="H64" i="9"/>
  <c r="I64" i="9"/>
  <c r="G65" i="9"/>
  <c r="H65" i="9"/>
  <c r="I65" i="9"/>
  <c r="H66" i="9"/>
  <c r="H67" i="9"/>
  <c r="G69" i="9"/>
  <c r="H69" i="9"/>
  <c r="G70" i="9"/>
  <c r="H70" i="9"/>
  <c r="H5" i="9"/>
  <c r="G5" i="9"/>
  <c r="E90" i="8" l="1"/>
  <c r="E91" i="8"/>
  <c r="H167" i="9" s="1"/>
  <c r="E92" i="8"/>
  <c r="H168" i="9" s="1"/>
  <c r="E93" i="8"/>
  <c r="H169" i="9" s="1"/>
  <c r="E94" i="8"/>
  <c r="H170" i="9" s="1"/>
  <c r="E95" i="8"/>
  <c r="H171" i="9" s="1"/>
  <c r="E89" i="8"/>
  <c r="H165" i="9" s="1"/>
  <c r="D98" i="8"/>
  <c r="E27" i="14" s="1"/>
  <c r="E98" i="8" l="1"/>
  <c r="F27" i="14" s="1"/>
  <c r="H166" i="9"/>
  <c r="D4" i="23" l="1"/>
  <c r="D5" i="23"/>
  <c r="D6" i="23"/>
  <c r="B6" i="23" s="1"/>
  <c r="D52" i="23"/>
  <c r="D53" i="23"/>
  <c r="G7" i="9" l="1"/>
  <c r="I70" i="9"/>
  <c r="I22" i="9"/>
  <c r="I53" i="9"/>
  <c r="I21" i="9"/>
  <c r="I54" i="9"/>
  <c r="I69" i="9"/>
  <c r="I5" i="9"/>
  <c r="F35" i="14"/>
  <c r="H68" i="9"/>
  <c r="I67" i="9"/>
  <c r="I7" i="9"/>
  <c r="I6" i="9"/>
  <c r="I8" i="9"/>
  <c r="D65" i="23"/>
  <c r="B65" i="23" s="1"/>
  <c r="G66" i="9" s="1"/>
  <c r="G67" i="9"/>
  <c r="D71" i="23" l="1"/>
  <c r="B71" i="23"/>
  <c r="I9" i="9"/>
  <c r="I66" i="9"/>
  <c r="G8" i="9"/>
  <c r="E35" i="14" l="1"/>
  <c r="G68" i="9"/>
  <c r="G35" i="14"/>
  <c r="I68" i="9"/>
  <c r="E74" i="5"/>
  <c r="E73" i="5"/>
  <c r="G14" i="2" l="1"/>
  <c r="F32" i="14" s="1"/>
  <c r="F13" i="2"/>
  <c r="G82" i="9" s="1"/>
  <c r="F12" i="2"/>
  <c r="G81" i="9" s="1"/>
  <c r="F11" i="2"/>
  <c r="G80" i="9" s="1"/>
  <c r="F10" i="2"/>
  <c r="G79" i="9" s="1"/>
  <c r="F8" i="2"/>
  <c r="G77" i="9" s="1"/>
  <c r="G16" i="2" l="1"/>
  <c r="G34" i="14" l="1"/>
  <c r="F33" i="14"/>
  <c r="F22" i="14"/>
  <c r="E22" i="14" s="1"/>
  <c r="F20" i="14"/>
  <c r="E20" i="14" s="1"/>
  <c r="F19" i="14"/>
  <c r="E19" i="14"/>
  <c r="F18" i="14"/>
  <c r="E18" i="14"/>
  <c r="F17" i="14"/>
  <c r="G17" i="14"/>
  <c r="E17" i="14"/>
  <c r="G12" i="14"/>
  <c r="D12" i="14"/>
  <c r="C11" i="14"/>
  <c r="C10" i="14"/>
  <c r="C9" i="14"/>
  <c r="C8" i="14"/>
  <c r="C7" i="14"/>
  <c r="C6" i="14"/>
  <c r="C5" i="14"/>
  <c r="H100" i="9"/>
  <c r="I100" i="9"/>
  <c r="H101" i="9"/>
  <c r="I101" i="9"/>
  <c r="H102" i="9"/>
  <c r="I102" i="9"/>
  <c r="H99" i="9"/>
  <c r="I99" i="9"/>
  <c r="F34" i="14" l="1"/>
  <c r="G73" i="9"/>
  <c r="H73" i="9"/>
  <c r="I73" i="9"/>
  <c r="G74" i="9"/>
  <c r="H74" i="9"/>
  <c r="I74" i="9"/>
  <c r="H139" i="9"/>
  <c r="I139" i="9"/>
  <c r="H87" i="9"/>
  <c r="I87" i="9"/>
  <c r="H71" i="9"/>
  <c r="I71" i="9"/>
  <c r="G140" i="9"/>
  <c r="H140" i="9"/>
  <c r="I140" i="9"/>
  <c r="G141" i="9"/>
  <c r="H141" i="9"/>
  <c r="I141" i="9"/>
  <c r="G142" i="9"/>
  <c r="H142" i="9"/>
  <c r="I142" i="9"/>
  <c r="G143" i="9"/>
  <c r="H143" i="9"/>
  <c r="I143" i="9"/>
  <c r="G72" i="9"/>
  <c r="H72" i="9"/>
  <c r="I72" i="9"/>
  <c r="G94" i="9"/>
  <c r="H94" i="9"/>
  <c r="I94" i="9"/>
  <c r="G144" i="9"/>
  <c r="H144" i="9"/>
  <c r="I144" i="9"/>
  <c r="G145" i="9"/>
  <c r="H145" i="9"/>
  <c r="I145" i="9"/>
  <c r="G206" i="9"/>
  <c r="H206" i="9"/>
  <c r="I206" i="9"/>
  <c r="G217" i="9"/>
  <c r="H217" i="9"/>
  <c r="I217" i="9"/>
  <c r="G219" i="9"/>
  <c r="H219" i="9"/>
  <c r="I219" i="9"/>
  <c r="H103" i="9"/>
  <c r="I103" i="9"/>
  <c r="H281" i="9"/>
  <c r="I281" i="9"/>
  <c r="H122" i="9"/>
  <c r="I122" i="9"/>
  <c r="K282" i="9"/>
  <c r="H123" i="9"/>
  <c r="I123" i="9"/>
  <c r="K283" i="9"/>
  <c r="H284" i="9"/>
  <c r="I284" i="9"/>
  <c r="H285" i="9"/>
  <c r="I285" i="9"/>
  <c r="H286" i="9"/>
  <c r="I286" i="9"/>
  <c r="H287" i="9"/>
  <c r="I287" i="9"/>
  <c r="H124" i="9"/>
  <c r="I124" i="9"/>
  <c r="H280" i="9"/>
  <c r="I280" i="9"/>
  <c r="H278" i="9"/>
  <c r="I278" i="9"/>
  <c r="H279" i="9"/>
  <c r="I279" i="9"/>
  <c r="H275" i="9"/>
  <c r="I275" i="9"/>
  <c r="H276" i="9"/>
  <c r="I276" i="9"/>
  <c r="H277" i="9"/>
  <c r="I277" i="9"/>
  <c r="H269" i="9"/>
  <c r="I269" i="9"/>
  <c r="H270" i="9"/>
  <c r="I270" i="9"/>
  <c r="H93" i="9"/>
  <c r="I93" i="9"/>
  <c r="H272" i="9"/>
  <c r="I272" i="9"/>
  <c r="H273" i="9"/>
  <c r="I273" i="9"/>
  <c r="H274" i="9"/>
  <c r="I274" i="9"/>
  <c r="H98" i="9"/>
  <c r="I98" i="9"/>
  <c r="H108" i="9"/>
  <c r="I108" i="9"/>
  <c r="H119" i="9"/>
  <c r="I119" i="9"/>
  <c r="H120" i="9"/>
  <c r="I120" i="9"/>
  <c r="H121" i="9"/>
  <c r="I121" i="9"/>
  <c r="H92" i="9"/>
  <c r="I92" i="9"/>
  <c r="H268" i="9"/>
  <c r="I268" i="9"/>
  <c r="H253" i="9"/>
  <c r="I253" i="9"/>
  <c r="H254" i="9"/>
  <c r="I254" i="9"/>
  <c r="H255" i="9"/>
  <c r="I255" i="9"/>
  <c r="H256" i="9"/>
  <c r="I256" i="9"/>
  <c r="H257" i="9"/>
  <c r="I257" i="9"/>
  <c r="H258" i="9"/>
  <c r="I258" i="9"/>
  <c r="H95" i="9"/>
  <c r="I95" i="9"/>
  <c r="H96" i="9"/>
  <c r="I96" i="9"/>
  <c r="H97" i="9"/>
  <c r="I97" i="9"/>
  <c r="H252" i="9"/>
  <c r="I252" i="9"/>
  <c r="H250" i="9"/>
  <c r="I250" i="9"/>
  <c r="H251" i="9"/>
  <c r="I251" i="9"/>
  <c r="H249" i="9"/>
  <c r="I249" i="9"/>
  <c r="H248" i="9"/>
  <c r="I248" i="9"/>
  <c r="H245" i="9"/>
  <c r="I245" i="9"/>
  <c r="H246" i="9"/>
  <c r="I246" i="9"/>
  <c r="H247" i="9"/>
  <c r="I247" i="9"/>
  <c r="H244" i="9"/>
  <c r="I244" i="9"/>
  <c r="H236" i="9"/>
  <c r="I236" i="9"/>
  <c r="H237" i="9"/>
  <c r="I237" i="9"/>
  <c r="H238" i="9"/>
  <c r="I238" i="9"/>
  <c r="H239" i="9"/>
  <c r="I239" i="9"/>
  <c r="H240" i="9"/>
  <c r="I240" i="9"/>
  <c r="H241" i="9"/>
  <c r="I241" i="9"/>
  <c r="H242" i="9"/>
  <c r="I242" i="9"/>
  <c r="H243" i="9"/>
  <c r="I243" i="9"/>
  <c r="H235" i="9"/>
  <c r="I235" i="9"/>
  <c r="H221" i="9"/>
  <c r="H222" i="9"/>
  <c r="H223" i="9"/>
  <c r="H224" i="9"/>
  <c r="H225" i="9"/>
  <c r="H226" i="9"/>
  <c r="H227" i="9"/>
  <c r="H228" i="9"/>
  <c r="H229" i="9"/>
  <c r="H230" i="9"/>
  <c r="H231" i="9"/>
  <c r="H232" i="9"/>
  <c r="H233" i="9"/>
  <c r="H234" i="9"/>
  <c r="H220" i="9"/>
  <c r="H208" i="9"/>
  <c r="H209" i="9"/>
  <c r="H210" i="9"/>
  <c r="G211" i="9"/>
  <c r="H211" i="9"/>
  <c r="G212" i="9"/>
  <c r="H212" i="9"/>
  <c r="H213" i="9"/>
  <c r="H214" i="9"/>
  <c r="H215" i="9"/>
  <c r="H216" i="9"/>
  <c r="G125" i="9"/>
  <c r="H125" i="9"/>
  <c r="G218" i="9"/>
  <c r="H218" i="9"/>
  <c r="G138" i="9"/>
  <c r="H138" i="9"/>
  <c r="G207" i="9"/>
  <c r="H207" i="9"/>
  <c r="G127" i="9"/>
  <c r="G126" i="9"/>
  <c r="G261" i="9"/>
  <c r="H260" i="9"/>
  <c r="G260" i="9"/>
  <c r="H266" i="9"/>
  <c r="G266" i="9"/>
  <c r="H259" i="9"/>
  <c r="G259" i="9"/>
  <c r="G264" i="9"/>
  <c r="H264" i="9"/>
  <c r="I264" i="9"/>
  <c r="G265" i="9"/>
  <c r="H265" i="9"/>
  <c r="I265" i="9"/>
  <c r="H263" i="9"/>
  <c r="I263" i="9"/>
  <c r="G106" i="9"/>
  <c r="H106" i="9"/>
  <c r="G107" i="9"/>
  <c r="H107" i="9"/>
  <c r="G262" i="9"/>
  <c r="H262" i="9"/>
  <c r="G109" i="9"/>
  <c r="H109" i="9"/>
  <c r="G110" i="9"/>
  <c r="H110" i="9"/>
  <c r="G111" i="9"/>
  <c r="H111" i="9"/>
  <c r="G112" i="9"/>
  <c r="H112" i="9"/>
  <c r="H113" i="9"/>
  <c r="H114" i="9"/>
  <c r="H115" i="9"/>
  <c r="H116" i="9"/>
  <c r="H117" i="9"/>
  <c r="H118" i="9"/>
  <c r="G105" i="9"/>
  <c r="H105" i="9"/>
  <c r="I105" i="9"/>
  <c r="H104" i="9"/>
  <c r="I104" i="9"/>
  <c r="G17" i="2"/>
  <c r="H16" i="2"/>
  <c r="H17" i="2" s="1"/>
  <c r="F43" i="8"/>
  <c r="E170" i="8"/>
  <c r="F170" i="8"/>
  <c r="G30" i="14" s="1"/>
  <c r="D170" i="8"/>
  <c r="E30" i="14" s="1"/>
  <c r="E154" i="8"/>
  <c r="F29" i="14" s="1"/>
  <c r="F154" i="8"/>
  <c r="G29" i="14" s="1"/>
  <c r="D154" i="8"/>
  <c r="E137" i="8"/>
  <c r="F28" i="14" s="1"/>
  <c r="F137" i="8"/>
  <c r="G28" i="14" s="1"/>
  <c r="D137" i="8"/>
  <c r="F171" i="8"/>
  <c r="F98" i="8"/>
  <c r="G27" i="14" s="1"/>
  <c r="E77" i="8"/>
  <c r="F26" i="14" s="1"/>
  <c r="F77" i="8"/>
  <c r="G26" i="14" s="1"/>
  <c r="D71" i="8"/>
  <c r="G164" i="9" s="1"/>
  <c r="F60" i="8"/>
  <c r="G25" i="14" s="1"/>
  <c r="D59" i="8"/>
  <c r="G163" i="9" s="1"/>
  <c r="E44" i="8"/>
  <c r="E45" i="8"/>
  <c r="H149" i="9" s="1"/>
  <c r="E46" i="8"/>
  <c r="H150" i="9" s="1"/>
  <c r="E47" i="8"/>
  <c r="H151" i="9" s="1"/>
  <c r="E48" i="8"/>
  <c r="H152" i="9" s="1"/>
  <c r="H153" i="9"/>
  <c r="E50" i="8"/>
  <c r="H154" i="9" s="1"/>
  <c r="E51" i="8"/>
  <c r="H155" i="9" s="1"/>
  <c r="E52" i="8"/>
  <c r="H156" i="9" s="1"/>
  <c r="H157" i="9"/>
  <c r="E55" i="8"/>
  <c r="H159" i="9" s="1"/>
  <c r="H160" i="9"/>
  <c r="E57" i="8"/>
  <c r="H161" i="9" s="1"/>
  <c r="H162" i="9"/>
  <c r="F12" i="8"/>
  <c r="G104" i="9"/>
  <c r="H148" i="9" l="1"/>
  <c r="E60" i="8"/>
  <c r="F30" i="14"/>
  <c r="D77" i="8"/>
  <c r="D78" i="8" s="1"/>
  <c r="E155" i="8"/>
  <c r="E99" i="8"/>
  <c r="E138" i="8"/>
  <c r="E43" i="8"/>
  <c r="F99" i="8"/>
  <c r="F78" i="8"/>
  <c r="F138" i="8"/>
  <c r="G31" i="14"/>
  <c r="F155" i="8"/>
  <c r="E26" i="14"/>
  <c r="D155" i="8"/>
  <c r="E29" i="14"/>
  <c r="D138" i="8"/>
  <c r="E28" i="14"/>
  <c r="E78" i="8"/>
  <c r="F61" i="8"/>
  <c r="E171" i="8"/>
  <c r="D99" i="8"/>
  <c r="F13" i="8"/>
  <c r="D171" i="8"/>
  <c r="F37" i="14"/>
  <c r="G37" i="14"/>
  <c r="E37" i="14"/>
  <c r="I260" i="9"/>
  <c r="I266" i="9"/>
  <c r="F16" i="14"/>
  <c r="G118" i="9"/>
  <c r="G117" i="9"/>
  <c r="G116" i="9"/>
  <c r="G115" i="9"/>
  <c r="G114" i="9"/>
  <c r="F15" i="14"/>
  <c r="G103" i="9"/>
  <c r="G102" i="9"/>
  <c r="G101" i="9"/>
  <c r="G100" i="9"/>
  <c r="G99" i="9"/>
  <c r="G87" i="9"/>
  <c r="G71" i="9"/>
  <c r="G139" i="9"/>
  <c r="I261" i="9" l="1"/>
  <c r="I126" i="9"/>
  <c r="I127" i="9"/>
  <c r="G113" i="9"/>
  <c r="F25" i="14"/>
  <c r="E61" i="8"/>
  <c r="E16" i="14"/>
  <c r="G263" i="9"/>
  <c r="G19" i="14"/>
  <c r="G18" i="14"/>
  <c r="H261" i="9"/>
  <c r="H127" i="9"/>
  <c r="F14" i="14"/>
  <c r="F21" i="14"/>
  <c r="E21" i="14" s="1"/>
  <c r="H126" i="9"/>
  <c r="F23" i="14" l="1"/>
  <c r="E14" i="14"/>
  <c r="D136" i="5"/>
  <c r="G124" i="9"/>
  <c r="G287" i="9"/>
  <c r="G286" i="9"/>
  <c r="G285" i="9"/>
  <c r="G284" i="9"/>
  <c r="G123" i="9"/>
  <c r="G122" i="9"/>
  <c r="G281" i="9"/>
  <c r="G270" i="9"/>
  <c r="G252" i="9"/>
  <c r="G253" i="9"/>
  <c r="G254" i="9"/>
  <c r="G255" i="9"/>
  <c r="G256" i="9"/>
  <c r="G257" i="9"/>
  <c r="G258" i="9"/>
  <c r="G95" i="9"/>
  <c r="G96" i="9"/>
  <c r="G97" i="9"/>
  <c r="G98" i="9"/>
  <c r="G108" i="9"/>
  <c r="G119" i="9"/>
  <c r="G120" i="9"/>
  <c r="G121" i="9"/>
  <c r="G92" i="9"/>
  <c r="G268" i="9"/>
  <c r="G269" i="9"/>
  <c r="G93" i="9"/>
  <c r="G272" i="9"/>
  <c r="G273" i="9"/>
  <c r="G274" i="9"/>
  <c r="G275" i="9"/>
  <c r="G276" i="9"/>
  <c r="G277" i="9"/>
  <c r="G278" i="9"/>
  <c r="G279" i="9"/>
  <c r="C60" i="5"/>
  <c r="G222" i="9" s="1"/>
  <c r="C71" i="5"/>
  <c r="G233" i="9" s="1"/>
  <c r="D74" i="5"/>
  <c r="F6" i="14" s="1"/>
  <c r="C8" i="5"/>
  <c r="G210" i="9" s="1"/>
  <c r="C6" i="5"/>
  <c r="C14" i="5"/>
  <c r="G216" i="9" s="1"/>
  <c r="C13" i="5"/>
  <c r="G215" i="9" s="1"/>
  <c r="C12" i="5"/>
  <c r="G214" i="9" s="1"/>
  <c r="C11" i="5"/>
  <c r="G213" i="9" s="1"/>
  <c r="C7" i="5"/>
  <c r="G209" i="9" s="1"/>
  <c r="F12" i="14" l="1"/>
  <c r="G208" i="9"/>
  <c r="G280" i="9"/>
  <c r="C136" i="5"/>
  <c r="E11" i="14"/>
  <c r="E12" i="14" l="1"/>
  <c r="D20" i="6"/>
  <c r="F15" i="2" l="1"/>
  <c r="G83" i="9" s="1"/>
  <c r="F9" i="2"/>
  <c r="G78" i="9" s="1"/>
  <c r="F6" i="2"/>
  <c r="G75" i="9" s="1"/>
  <c r="F14" i="2" l="1"/>
  <c r="E33" i="14"/>
  <c r="F11" i="14"/>
  <c r="C48" i="5"/>
  <c r="G251" i="9" s="1"/>
  <c r="C47" i="5"/>
  <c r="G250" i="9" s="1"/>
  <c r="C46" i="5"/>
  <c r="E123" i="5"/>
  <c r="D123" i="5"/>
  <c r="C123" i="5"/>
  <c r="E121" i="5"/>
  <c r="D121" i="5"/>
  <c r="C120" i="5"/>
  <c r="E109" i="5"/>
  <c r="D109" i="5"/>
  <c r="C109" i="5"/>
  <c r="E107" i="5"/>
  <c r="D107" i="5"/>
  <c r="C106" i="5"/>
  <c r="G247" i="9" s="1"/>
  <c r="C105" i="5"/>
  <c r="G246" i="9" s="1"/>
  <c r="C104" i="5"/>
  <c r="G245" i="9" s="1"/>
  <c r="C103" i="5"/>
  <c r="G244" i="9" s="1"/>
  <c r="C94" i="5"/>
  <c r="E93" i="5"/>
  <c r="E95" i="5" s="1"/>
  <c r="E96" i="5" s="1"/>
  <c r="G7" i="14" s="1"/>
  <c r="D93" i="5"/>
  <c r="D95" i="5" s="1"/>
  <c r="D96" i="5" s="1"/>
  <c r="F7" i="14" s="1"/>
  <c r="C92" i="5"/>
  <c r="G243" i="9" s="1"/>
  <c r="C91" i="5"/>
  <c r="G242" i="9" s="1"/>
  <c r="C90" i="5"/>
  <c r="G241" i="9" s="1"/>
  <c r="C89" i="5"/>
  <c r="G240" i="9" s="1"/>
  <c r="C88" i="5"/>
  <c r="G239" i="9" s="1"/>
  <c r="C87" i="5"/>
  <c r="G238" i="9" s="1"/>
  <c r="C86" i="5"/>
  <c r="G237" i="9" s="1"/>
  <c r="C85" i="5"/>
  <c r="G236" i="9" s="1"/>
  <c r="C84" i="5"/>
  <c r="G235" i="9" s="1"/>
  <c r="G6" i="14"/>
  <c r="D73" i="5"/>
  <c r="C72" i="5"/>
  <c r="G234" i="9" s="1"/>
  <c r="C70" i="5"/>
  <c r="G232" i="9" s="1"/>
  <c r="C69" i="5"/>
  <c r="G231" i="9" s="1"/>
  <c r="C68" i="5"/>
  <c r="G230" i="9" s="1"/>
  <c r="C67" i="5"/>
  <c r="G229" i="9" s="1"/>
  <c r="C66" i="5"/>
  <c r="G228" i="9" s="1"/>
  <c r="C65" i="5"/>
  <c r="G227" i="9" s="1"/>
  <c r="C64" i="5"/>
  <c r="G226" i="9" s="1"/>
  <c r="C63" i="5"/>
  <c r="G225" i="9" s="1"/>
  <c r="C62" i="5"/>
  <c r="G224" i="9" s="1"/>
  <c r="C61" i="5"/>
  <c r="G223" i="9" s="1"/>
  <c r="C59" i="5"/>
  <c r="G221" i="9" s="1"/>
  <c r="C58" i="5"/>
  <c r="G220" i="9" s="1"/>
  <c r="F5" i="14"/>
  <c r="E5" i="14"/>
  <c r="D6" i="6"/>
  <c r="C6" i="6"/>
  <c r="D3" i="6"/>
  <c r="E15" i="6" s="1"/>
  <c r="G249" i="9" l="1"/>
  <c r="C49" i="5"/>
  <c r="G16" i="14"/>
  <c r="G14" i="14"/>
  <c r="E15" i="14"/>
  <c r="E23" i="14" s="1"/>
  <c r="G15" i="14"/>
  <c r="E32" i="14"/>
  <c r="E34" i="14" s="1"/>
  <c r="F16" i="2"/>
  <c r="F17" i="2" s="1"/>
  <c r="C121" i="5"/>
  <c r="C124" i="5" s="1"/>
  <c r="G248" i="9"/>
  <c r="C4" i="6"/>
  <c r="C16" i="6" s="1"/>
  <c r="C18" i="6"/>
  <c r="B18" i="6" s="1"/>
  <c r="B6" i="6"/>
  <c r="E124" i="5"/>
  <c r="D110" i="5"/>
  <c r="F10" i="14"/>
  <c r="C74" i="5"/>
  <c r="E6" i="14" s="1"/>
  <c r="D124" i="5"/>
  <c r="C93" i="5"/>
  <c r="C95" i="5" s="1"/>
  <c r="C96" i="5" s="1"/>
  <c r="E7" i="14" s="1"/>
  <c r="C107" i="5"/>
  <c r="C110" i="5" s="1"/>
  <c r="E8" i="14" s="1"/>
  <c r="C73" i="5"/>
  <c r="E110" i="5"/>
  <c r="G8" i="14" s="1"/>
  <c r="G11" i="14"/>
  <c r="E10" i="14"/>
  <c r="C3" i="6"/>
  <c r="D4" i="6"/>
  <c r="C5" i="6"/>
  <c r="D5" i="6"/>
  <c r="F9" i="14" l="1"/>
  <c r="D127" i="5"/>
  <c r="D138" i="5" s="1"/>
  <c r="G9" i="14"/>
  <c r="E127" i="5"/>
  <c r="E138" i="5" s="1"/>
  <c r="E9" i="14"/>
  <c r="C127" i="5"/>
  <c r="C138" i="5" s="1"/>
  <c r="G10" i="14"/>
  <c r="G13" i="14" s="1"/>
  <c r="E13" i="14"/>
  <c r="G23" i="14"/>
  <c r="F8" i="14"/>
  <c r="F13" i="14" s="1"/>
  <c r="B4" i="6"/>
  <c r="C17" i="6"/>
  <c r="B17" i="6" s="1"/>
  <c r="B5" i="6"/>
  <c r="C7" i="6"/>
  <c r="C19" i="6" s="1"/>
  <c r="D7" i="6"/>
  <c r="E19" i="6" s="1"/>
  <c r="B3" i="6"/>
  <c r="C15" i="6"/>
  <c r="B15" i="6" s="1"/>
  <c r="E16" i="6"/>
  <c r="B19" i="6" l="1"/>
  <c r="G39" i="14"/>
  <c r="C9" i="6"/>
  <c r="E20" i="6"/>
  <c r="B21" i="6" s="1"/>
  <c r="D8" i="6"/>
  <c r="B7" i="6"/>
  <c r="B9" i="6" s="1"/>
  <c r="C21" i="6"/>
  <c r="B16" i="6"/>
  <c r="G146" i="9"/>
  <c r="F24" i="14"/>
  <c r="F31" i="14" s="1"/>
  <c r="F39" i="14" s="1"/>
  <c r="D12" i="8"/>
  <c r="D13" i="8" s="1"/>
  <c r="E24" i="14"/>
  <c r="H146" i="9" l="1"/>
  <c r="H23" i="14"/>
  <c r="H13" i="14"/>
  <c r="H34" i="14"/>
  <c r="H37" i="14"/>
  <c r="H31" i="14"/>
  <c r="E12" i="8"/>
  <c r="E13" i="8" l="1"/>
  <c r="E174" i="8"/>
  <c r="H39" i="14"/>
  <c r="G153" i="9"/>
  <c r="D60" i="8"/>
  <c r="E25" i="14" s="1"/>
  <c r="E31" i="14" s="1"/>
  <c r="E39" i="14" s="1"/>
  <c r="D43" i="8"/>
  <c r="D61" i="8" l="1"/>
</calcChain>
</file>

<file path=xl/comments1.xml><?xml version="1.0" encoding="utf-8"?>
<comments xmlns="http://schemas.openxmlformats.org/spreadsheetml/2006/main">
  <authors>
    <author>Miguel Lazo</author>
  </authors>
  <commentList>
    <comment ref="D44" authorId="0">
      <text>
        <r>
          <rPr>
            <b/>
            <sz val="9"/>
            <color indexed="81"/>
            <rFont val="Tahoma"/>
            <family val="2"/>
          </rPr>
          <t>incluidos 1 tecnicos año</t>
        </r>
        <r>
          <rPr>
            <sz val="9"/>
            <color indexed="81"/>
            <rFont val="Tahoma"/>
            <family val="2"/>
          </rPr>
          <t xml:space="preserve">
</t>
        </r>
      </text>
    </comment>
    <comment ref="D49" authorId="0">
      <text>
        <r>
          <rPr>
            <b/>
            <sz val="9"/>
            <color indexed="81"/>
            <rFont val="Tahoma"/>
            <family val="2"/>
          </rPr>
          <t>incluidos 3 tecnicos año</t>
        </r>
        <r>
          <rPr>
            <sz val="9"/>
            <color indexed="81"/>
            <rFont val="Tahoma"/>
            <family val="2"/>
          </rPr>
          <t xml:space="preserve">
</t>
        </r>
      </text>
    </comment>
    <comment ref="D53" authorId="0">
      <text>
        <r>
          <rPr>
            <b/>
            <sz val="9"/>
            <color indexed="81"/>
            <rFont val="Tahoma"/>
            <family val="2"/>
          </rPr>
          <t>incluidos 3 tecnicos año</t>
        </r>
        <r>
          <rPr>
            <sz val="9"/>
            <color indexed="81"/>
            <rFont val="Tahoma"/>
            <family val="2"/>
          </rPr>
          <t xml:space="preserve">
</t>
        </r>
      </text>
    </comment>
    <comment ref="D56" authorId="0">
      <text>
        <r>
          <rPr>
            <b/>
            <sz val="9"/>
            <color indexed="81"/>
            <rFont val="Tahoma"/>
            <family val="2"/>
          </rPr>
          <t>incluidos 3 tecnicos año</t>
        </r>
        <r>
          <rPr>
            <sz val="9"/>
            <color indexed="81"/>
            <rFont val="Tahoma"/>
            <family val="2"/>
          </rPr>
          <t xml:space="preserve">
</t>
        </r>
      </text>
    </comment>
    <comment ref="D58" authorId="0">
      <text>
        <r>
          <rPr>
            <b/>
            <sz val="9"/>
            <color indexed="81"/>
            <rFont val="Tahoma"/>
            <family val="2"/>
          </rPr>
          <t>incluidos 2 tecnicos año</t>
        </r>
        <r>
          <rPr>
            <sz val="9"/>
            <color indexed="81"/>
            <rFont val="Tahoma"/>
            <family val="2"/>
          </rPr>
          <t xml:space="preserve">
</t>
        </r>
      </text>
    </comment>
  </commentList>
</comments>
</file>

<file path=xl/sharedStrings.xml><?xml version="1.0" encoding="utf-8"?>
<sst xmlns="http://schemas.openxmlformats.org/spreadsheetml/2006/main" count="2999" uniqueCount="834">
  <si>
    <t>ITEM</t>
  </si>
  <si>
    <t>PROYECTO</t>
  </si>
  <si>
    <t xml:space="preserve">PRESUPUESTO TOTAL </t>
  </si>
  <si>
    <t>RECURSO PROPIO</t>
  </si>
  <si>
    <t>RECURSO EXTERNO</t>
  </si>
  <si>
    <t>Estudio</t>
  </si>
  <si>
    <t>Obra</t>
  </si>
  <si>
    <t>Sub Total estudio</t>
  </si>
  <si>
    <t>Sub Total obra</t>
  </si>
  <si>
    <t>TOTAL  PRESUPUESTADO</t>
  </si>
  <si>
    <t>Implementación de una Red Primaria de Transporte Público para la ciudad de Cuenca: Tranvia de los 4 Ríos.</t>
  </si>
  <si>
    <t>Restitución de derechos de las personas Adultas Mayores mediante la Recreación Física y atención en salud integral.</t>
  </si>
  <si>
    <t>Prevenir la vulneración, restituir y aplicar los derechos de NNA y Adultos Mayores del Cantón Cuenca</t>
  </si>
  <si>
    <t>Economía Solidaria</t>
  </si>
  <si>
    <t>Fortalecimiento organizacional y procesos de sensibilización y capacitación de los derechos de los migrantes y sus familias</t>
  </si>
  <si>
    <t>Apoyo pedagógico y psico social a niños, niñas y adolescentes</t>
  </si>
  <si>
    <t>Eliminación progresiva del trabajo infantil y adolescente</t>
  </si>
  <si>
    <t>Escuela Taller</t>
  </si>
  <si>
    <t>Implementación y Equipamiento de la casa de primera acogida CEMISOL 2</t>
  </si>
  <si>
    <t xml:space="preserve">Medidas Sustitutivas de Privación a la libertad para jóvenes infractores </t>
  </si>
  <si>
    <t>Capacitación Comunitaria</t>
  </si>
  <si>
    <t xml:space="preserve">Implementación y Equipamiento de la casa de primera acogida CEMISOL 1 </t>
  </si>
  <si>
    <t>Colonias Vacacionales</t>
  </si>
  <si>
    <t>Fortalecimiento Centro de Desarrollo Infantil FUNDEPRO ( Covenio)</t>
  </si>
  <si>
    <t>Convenios de coorperación interinstitucional (contrapartes)</t>
  </si>
  <si>
    <t>Programa Zona Franca de Cultura</t>
  </si>
  <si>
    <t>Programa Centros del Saber</t>
  </si>
  <si>
    <t>Red de Bibliotecas Tecnológicas Municipales</t>
  </si>
  <si>
    <t>Sensibilización y conservación de bienes patrimoniales del Museo Municipal de Arte Moderno</t>
  </si>
  <si>
    <t>S.O.S. Remigio Crespo Toral</t>
  </si>
  <si>
    <t>Galería de la Alcaldía: Plataforma virtual y exposiciones</t>
  </si>
  <si>
    <t>DIRECCION DE CULTURA</t>
  </si>
  <si>
    <t>DIRECCION DE DESARROLLO SOCIAL</t>
  </si>
  <si>
    <t>DJ-Programa de voluntariado y emprendimiento juvenil en el Cantón Cuenca</t>
  </si>
  <si>
    <t>DJ- Programa de expresión intelectual, cultural y artística</t>
  </si>
  <si>
    <t>DJ-Programa de formación en salud y medioambiente</t>
  </si>
  <si>
    <t>DJ-Programa de gestión del conocimiento y tecnologias de la información y comunicación en el Cantón Cuenca</t>
  </si>
  <si>
    <t>DJ-Programa de formación ciudadana en el Cantón Cuenca</t>
  </si>
  <si>
    <t>Reducción de la problemática de consumo de drogas y alcohol, en el Cantón Cuenca.</t>
  </si>
  <si>
    <t>Impulso en la ciudadanía de estilos de vida saludables que contribuyan a la prevención de enfermedades.</t>
  </si>
  <si>
    <t>Participación Política de las mujeres en los procesos de construcción de equidad y corresponsabilidad en los barrios urbanos del cantón Cuenca.</t>
  </si>
  <si>
    <t>Acciones de prevención, atención y restitución de derechos de las mujeres en el marco del Plan Cantonal para la erradicación de la violencia de género.</t>
  </si>
  <si>
    <t>Cultura, Valores Emergentes desde las mujeres</t>
  </si>
  <si>
    <t>Derecho a la Autonomía Económicade las mujeres</t>
  </si>
  <si>
    <t>El Derecho de las mujeres jefas de hogar a la vivienda en Cuenca</t>
  </si>
  <si>
    <t>Fortalecvimiento de las Organizaciones de Recicladoras de Cuenca</t>
  </si>
  <si>
    <t>Investigación de las Prácticas  de Ciudad o Ambiental desarrolladas por Organizaciones de Mujeres</t>
  </si>
  <si>
    <t>Mujeres Rurales ejerciendo su Derecho a la Participación a través de veedurías</t>
  </si>
  <si>
    <t>Observatorio Ciudadano de la Comunicación Fortaleciendo la Participació Ciudadana.</t>
  </si>
  <si>
    <t>Observatorio Ciudadano de la Comunicación Posicionado en las Instituciones Públicas y Privadas del Cantón.</t>
  </si>
  <si>
    <t>Prevención y Atención de la Violencia de Género con énfasis en la Población Jóven del cantón Cuenca.</t>
  </si>
  <si>
    <t>Promoción  de los derechos Humanos de las Mujeres.</t>
  </si>
  <si>
    <t>Transversalización del Enfoque de Género</t>
  </si>
  <si>
    <t>Complementaciòn de estudios de Recuperaciòn d ela antigua Calle Santa Ana y Restauraciòn, Adaptaciòn a nuevo uso del Antiguo Seminario San Luis</t>
  </si>
  <si>
    <t>Elaboraciòn de Estudios para la Intervenciòn en los espacios Residuales del Centro Històrico de Cuenca</t>
  </si>
  <si>
    <t>Elaboraciòn de los estduios arquitectònicos y de ingenierias para la implementaciòn de un museo de la energia y la electricidad en la antigua planta electrica de Yanuncay</t>
  </si>
  <si>
    <t>Estudios àrea de El Plateado</t>
  </si>
  <si>
    <t>Estudios de renovaciòn urbana de la calle Barrio Obrero</t>
  </si>
  <si>
    <t>Estudios de restauraciòn de Iglesias y Capillas Rurales</t>
  </si>
  <si>
    <t>Estudios de Restauraciòn y adaptaciòn al nuevo uso de la Casa Palacios en la Plazoleta El Otorongo</t>
  </si>
  <si>
    <t>Estudios Derivados del Plan Especial del Centro Històrico de Cuenca</t>
  </si>
  <si>
    <t>Estudios Derivados del Proyecto Financiameinto para la Rehabilitaciòn de inmuebles patrimoniales privados del Ministerio Coordinador de Patrimonio (CUAVIP)</t>
  </si>
  <si>
    <t>Estudios para el mantenimiento e Iluminación de puentes sobre el río Tomebambaen el Sector de "El Barranco"</t>
  </si>
  <si>
    <t>Estudios apra intervenir el sitio arqueològico ubicado en la esquina de la bajada de los Molinos y Paseo Tres de Noviembre</t>
  </si>
  <si>
    <t>Estudios para Implementaciòn de la Reserva Cultural Museogràfica de la Ciudad</t>
  </si>
  <si>
    <t>Estudios para la renovaciòn Urbana de la avenida 12 de Abril, en el tràmo comprendido entre las Avenidas Loja y Fray Vicente Solano</t>
  </si>
  <si>
    <t>DIRECCION DE AREAS HISTORICAS</t>
  </si>
  <si>
    <t>Actaulización de los Avalúos Catastrales de los Predios en las Zonas Urbano, Urbano Parroquial y Rural del Cantón Cuenca.</t>
  </si>
  <si>
    <t>Actualización del Catastro Rústico por medio de Empadronamiento Catastral</t>
  </si>
  <si>
    <t>Actualización del Catastro Urbano por medio de Empadronamiento Catastral</t>
  </si>
  <si>
    <t>Levantamiento de Información Catastral Rural en convenio con MAGAP  dentro del Programa SIGTIERRAS</t>
  </si>
  <si>
    <t>Levantamientos Topográficos (Sector Rústico)</t>
  </si>
  <si>
    <t>Levantamientos Topograficos (Sector Urbano)</t>
  </si>
  <si>
    <t>Mantenimiento Catastral  (Urbano y Rústico)</t>
  </si>
  <si>
    <t>Titularización Regularización de la Propiedad, partición y Adjudicación Administrativa de Predios en el Cantón Cuenca.</t>
  </si>
  <si>
    <t>Pago Contratos 2012</t>
  </si>
  <si>
    <t>DIRECCION DE AVALUOS Y CATASTRO</t>
  </si>
  <si>
    <t>Fortalecer la gobernanza solidaria a través de mecanismos  de participación  y el control social en el funcionamiento del Sistema de Participación Ciudadana en el territorio del Cantón Cuenca, a través de un proceso de fortalecimiento y organización a barrios.</t>
  </si>
  <si>
    <t>SUB. TOTAL</t>
  </si>
  <si>
    <t>Control del ruido en la ciudad de Cuenca</t>
  </si>
  <si>
    <t>Estudio biofisicos, caracterizacion, socializacion y elaboracion de Planes de manejo Integral de los recursos naturales de las areas del Proyecto de Declaratoria de Reserva Forestal</t>
  </si>
  <si>
    <t>Fortalecimeinto delos gobiernos parroquiales en el manejo ambiental con enfoque de genero</t>
  </si>
  <si>
    <t>Plan Ambiental de Cuenca</t>
  </si>
  <si>
    <t>Proyecto mejoramiento del Control de Uso y Ocupacion del suelo en el Canton Cuenca</t>
  </si>
  <si>
    <t>Gestion del Plan de Desarrollo y Ordenamiento Territorial</t>
  </si>
  <si>
    <t>Manejo de conflictos limitrofes del Canton Cuenca y als 21 Parroquias</t>
  </si>
  <si>
    <t>Plan de ordenamiento Urbano de Cuenca</t>
  </si>
  <si>
    <t>Prevenir la vulneración, restituir y aplicar los derechos de las personas con discapacidad en el cantón cuenca</t>
  </si>
  <si>
    <t>Fortalecimiento de los 9 CMDI</t>
  </si>
  <si>
    <t>TOTAL  DIRECCION</t>
  </si>
  <si>
    <t>DIRECCION DE CONTROL MUNICIPAL</t>
  </si>
  <si>
    <t>SECRETARIAS</t>
  </si>
  <si>
    <t>INFRAESTRUCTURA</t>
  </si>
  <si>
    <t>MOVILIDAD</t>
  </si>
  <si>
    <t>DESARROLLO HUMANO</t>
  </si>
  <si>
    <t>GOBIERNO</t>
  </si>
  <si>
    <t>PLANEAMIENTO</t>
  </si>
  <si>
    <t>TOTAL</t>
  </si>
  <si>
    <t>FINANCIAMIENTO</t>
  </si>
  <si>
    <t>PROPIOS</t>
  </si>
  <si>
    <t>CRÉDITO</t>
  </si>
  <si>
    <t>DONACIÓN</t>
  </si>
  <si>
    <t>MESA</t>
  </si>
  <si>
    <t>Desarrollo Economico y asociatividad</t>
  </si>
  <si>
    <t>Atencion integral y equitativa</t>
  </si>
  <si>
    <t>Promocion de la Cultura</t>
  </si>
  <si>
    <t>Seguridad</t>
  </si>
  <si>
    <t>Medio Ambiente, Infraestructura y Servicios</t>
  </si>
  <si>
    <t>Movilidad, Transito y Transporte</t>
  </si>
  <si>
    <t>Gobernabilidad, Participacion Ciudadana y Descentralizacion</t>
  </si>
  <si>
    <t>NOMBRE DE LA MESA</t>
  </si>
  <si>
    <t>S1</t>
  </si>
  <si>
    <t>S2</t>
  </si>
  <si>
    <t>S3</t>
  </si>
  <si>
    <t>Medio fisico</t>
  </si>
  <si>
    <t>Poblacion y actividades</t>
  </si>
  <si>
    <t>Asentamientos e infraestructura</t>
  </si>
  <si>
    <t>PDOT</t>
  </si>
  <si>
    <t>PLANES PDOT</t>
  </si>
  <si>
    <t>PROGRAMAS PDOT</t>
  </si>
  <si>
    <t>EN FISICO</t>
  </si>
  <si>
    <t>Plan de manejo y gestion de la calidad del aire</t>
  </si>
  <si>
    <t>SECRETARIA DE MOVILIDAD</t>
  </si>
  <si>
    <t>Actualización de estudios para la Restauración y Adaptación al Nuevo uso del inmueble de Propiedad Municipal conocido como Centro Múltiple Municipal.</t>
  </si>
  <si>
    <t xml:space="preserve">Estudios para la Restauración de vitrales de la Iglecia San Alfonso </t>
  </si>
  <si>
    <t>Patrimonio Edificado y Natural</t>
  </si>
  <si>
    <t>Cuenca Verde: Parque Urbano de Guzho</t>
  </si>
  <si>
    <t>Cuenca Verde: Parque Lineal de la Poesia</t>
  </si>
  <si>
    <t>Cuenca Verde: Parque de Narancay</t>
  </si>
  <si>
    <t>Cuenca Verde: Barrio las Peñas</t>
  </si>
  <si>
    <t>Cuenca Verde: Parque Ciudadela Magisterio</t>
  </si>
  <si>
    <t>Cuenca Verde: Parque Ochoa León</t>
  </si>
  <si>
    <t>Cuenca Verde: Vello Horizonte</t>
  </si>
  <si>
    <t>Cuenca Verde: Parque Quebrada Milchichic</t>
  </si>
  <si>
    <t>Instituto de Paralisis Celebral IPCA</t>
  </si>
  <si>
    <t>Diseño para equipamientos urbanos (varios diseños de camerinos en barrio la gloria</t>
  </si>
  <si>
    <t>Estudios varios</t>
  </si>
  <si>
    <t>Plan de Actuación Urbana de Chilcapamba el Valle</t>
  </si>
  <si>
    <t>Plan de Actuación Urbana de Huzhil - Baños</t>
  </si>
  <si>
    <t>Plan de Actuación Urbana de San Francisco Ricarurte</t>
  </si>
  <si>
    <t>Revisión de Ordenanzas</t>
  </si>
  <si>
    <t>Levantamiento Castilla Cruz</t>
  </si>
  <si>
    <t>Refuncionalización de Bienes Municipales : Proyecto Instalaciones Municipales predio d ela Carcel</t>
  </si>
  <si>
    <t>Complementación y Mejoramiento de la Movilidad en la Ciudad de Cuenca: Puente Córdova - Guayas</t>
  </si>
  <si>
    <t>Complementación y Mejoramiento de la Movilidad en la Ciudad de Cuenca: Puente  El Tejar</t>
  </si>
  <si>
    <t>Complementación y Mejoramiento de la Movilidad en la Ciudad de Cuenca: Vía y Puente  SENPLADES</t>
  </si>
  <si>
    <t>Complementación y Mejoramiento de la Movilidad en la Ciudad de Cuenca: Ampliación del Puente la Compañía</t>
  </si>
  <si>
    <t>Complementación y Mejoramiento de la Movilidad en la Ciudad de Cuenca: Puente del Guzho (parque inclusivo - Circo Social)</t>
  </si>
  <si>
    <t>Complementación y Mejoramiento de la Movilidad en la Ciudad de Cuenca: Puente Milchichig (Prolongación de la Avenida Pumapungo)</t>
  </si>
  <si>
    <t>Complementación y Mejoramiento de la Movilidad en la Ciudad de Cuenca: Paso vehícular sobre el embaulamiento de la Quebrada el Salado</t>
  </si>
  <si>
    <t>Estudios Eléctricos Varios</t>
  </si>
  <si>
    <t>MOVILIDAD TRÁNSITO Y TRANSPORTE</t>
  </si>
  <si>
    <t>Recuperación  y Ampliación del Estadio Municipal</t>
  </si>
  <si>
    <t>Equipamiento de servicio social</t>
  </si>
  <si>
    <t>SEGURIDAD</t>
  </si>
  <si>
    <t>Levantamiento de una linea base de actores sociales y territoriales</t>
  </si>
  <si>
    <t>Marco normativo y procedimientos parlamentarios</t>
  </si>
  <si>
    <t>Proceso eleccionario de los representantes comunitarios y parroquiales</t>
  </si>
  <si>
    <t>Asambleas comunitarias y parroquiales, mesas de concertacion</t>
  </si>
  <si>
    <t xml:space="preserve">Foros parroquiales </t>
  </si>
  <si>
    <t xml:space="preserve">Centro del conocimiento y saberes ciudadanos para la participacion solidaria y presupuestos participativos </t>
  </si>
  <si>
    <t>Sofwear institucional funcionando</t>
  </si>
  <si>
    <t>Gads parroquiales cuentan con paquetes metodologicos de gerencia publica y desarrollo local</t>
  </si>
  <si>
    <t>Plan de difusion de procesos de gestion publica y presupuestos participativos</t>
  </si>
  <si>
    <t>Formacion ciudadana en territorio</t>
  </si>
  <si>
    <t>Centro de formación Ciudadana:</t>
  </si>
  <si>
    <t>Difusión del proceso de formacion ciudadana</t>
  </si>
  <si>
    <t>Asambleas permantenes en barrios y parroquias urbanas</t>
  </si>
  <si>
    <t xml:space="preserve">Asambleas permantenes en barrios y parroquias urbanas como insumo de planificacion </t>
  </si>
  <si>
    <t>Contar con sistema de participacion ciudadana articulado el modelo de gestion institucional</t>
  </si>
  <si>
    <t>Realizar capacitaciones bimensuales a todo el personal</t>
  </si>
  <si>
    <t>Uniformes y equipamiento para personal guardia ciudadana</t>
  </si>
  <si>
    <t>Adquisición de 3 vehiculos para guardia ciudadana</t>
  </si>
  <si>
    <t>Adquisición de sistema de radio con gps para personal guardia</t>
  </si>
  <si>
    <t>Adquisición de bicicletas para guardia ciudadana</t>
  </si>
  <si>
    <t>Asignación anual nomina</t>
  </si>
  <si>
    <t>Proyecto Sistema Municipal de Cooperación Técnica Internacional</t>
  </si>
  <si>
    <t>Proyecto Fortalecimiento de las Relaciones Internacionales de Cuenca</t>
  </si>
  <si>
    <t>Proyecto de Proyección Internacional de Cuenca</t>
  </si>
  <si>
    <t>Proyecto de actualización del Modelo de Gestión de Relaciones Externas para asumir Competencias de Cooperación Descentralizada</t>
  </si>
  <si>
    <t>Cuenca Iluminada</t>
  </si>
  <si>
    <t>Apertura de neuva agencia Cuenca del PME RSC en la Casa de la jUventud</t>
  </si>
  <si>
    <t>Barrio Activo y Barrio Adentro</t>
  </si>
  <si>
    <t>SMC- Programa de comunicación y mercadeo del sistema Municipal de Cultura</t>
  </si>
  <si>
    <t>SMC - Programa de investigación municipal de cultura</t>
  </si>
  <si>
    <t>SMC- Programa del sistema de  educación municipal de Cultura</t>
  </si>
  <si>
    <t>SMC - Programa de artes y recreatividad de sistema municipal de cultura</t>
  </si>
  <si>
    <t>SMC - Programa de recreación y espacio del sistema municipal de cultura de cuenca</t>
  </si>
  <si>
    <t>SMC - Progrma de puesta en valor. Recuperación y conservación del patrimonio material e inmaterial en el cantón cuenca</t>
  </si>
  <si>
    <t>SMC- Programa del sistema de museos y centros culturales - simucc (Articulación de las actividades de los muceos y centros culturales</t>
  </si>
  <si>
    <t>Establecimeinto y Desarrollo de las normas, Medidas disposiciones y Atribuciones del Municipio de Cuenca en materia de slaubridad en su territorio</t>
  </si>
  <si>
    <t>ACCIÓN SOCIAL MUNICIPAL</t>
  </si>
  <si>
    <t>FUNDACIÓN MUNICIPAL BIENAL DE CUENCA</t>
  </si>
  <si>
    <t>FUNDACIÓN DE TURISMO DE CUENCA</t>
  </si>
  <si>
    <t>Portal Regional de Artesanías de Cuenca</t>
  </si>
  <si>
    <t>CENTRO DE FOMENTO  - INNOVACENTRO DE LA MADERA Y EL MUEBLE</t>
  </si>
  <si>
    <t>Eco Parque Industrial CHAULLAYACU</t>
  </si>
  <si>
    <t xml:space="preserve"> CENTRO DE INTERPRETACIÓN ARTESANAL, CULTURAL Y GATRONÓMICA CEMUART</t>
  </si>
  <si>
    <t>Construcción y puesta en funcionamiento de la Planta de Beneficio Animal de la EMURPLAG EP en la Comunidad de Atucloma, Parroquia Tarqui, Cantón Cuenca, Provincia Azuay.</t>
  </si>
  <si>
    <t>Adquisición y Adecuación del Terreno para la nueva Plaza Ganadera</t>
  </si>
  <si>
    <t>NORMALIZACIÒN Y ESTANDARIZACION DE LOS PROCESOS DE MANEJO DE DESECHOS Y PRODUCCIÒN DE ABONOS ORGÀNICOS EN LA EMURPLAG EP.</t>
  </si>
  <si>
    <t>IMPLEMENTACIÓN DEL COSTEO BASADO EN ACTIVIDADES  (ABC) EN LA EMURPLAG EP</t>
  </si>
  <si>
    <t>PROGRAMA DE MANEJO PREVENTIVO Y CORRECTIVO DE MAQUINARIA Y EQUIPOS DE LA EMURPLAG EP</t>
  </si>
  <si>
    <t>Actualización de la Normativa Legal Interna para el Manejo del Talento Humano en la EMURPLAG EP</t>
  </si>
  <si>
    <t>Nuevo Cementerio del GAD Municipal para el cantón Cuenca, fase I.</t>
  </si>
  <si>
    <t>Construcción de Sala de velación La Unión de EMUCE EP del Gad Municipal del cantón Cuenca, fase final.</t>
  </si>
  <si>
    <t>Implementación de Nuevas Salas de Velaciones de EMUCE EP en el sector de Todos Santos del GAD Municipal del Cantón Cuenca, fase final.</t>
  </si>
  <si>
    <t>Implementación de Obra Física en el Cementerio Patrimonial de Cuenca.</t>
  </si>
  <si>
    <t>EMUCE</t>
  </si>
  <si>
    <t>AMPLIACION DE COBERTURA DE LA RED DE FARMACIAS MUNICIPALES SOLIDARIAS EN EL ÁREA RURAL EN EL CANTÓN CUENCA</t>
  </si>
  <si>
    <t>CONSTRUCCIÓN DE LA SEDE DE FARMASOL EP EN EL CANTÓN CUENCA</t>
  </si>
  <si>
    <t>FORTALECIMIENTO DE LA RED DE FARMACIAS MUNICIPALES SOLIDARIAS FARMASOL EP, EN EL ÁREA URBANA DEL CANTÓN CUENCA.</t>
  </si>
  <si>
    <t>PLAN DE AYUDA PARA GRUPOS VULNERABLES</t>
  </si>
  <si>
    <t>FARMASOL</t>
  </si>
  <si>
    <t>MANTENIMIENTO DE PAVIMENTO CON ADOCRETO, VARIAS CALLES DE LA CIUDAD</t>
  </si>
  <si>
    <t>MANTENIMIENTO DE PLANTA ASFÁLTICA</t>
  </si>
  <si>
    <t>MANTENIMIENTO VÍAS ADOQUIN</t>
  </si>
  <si>
    <t>MANTENIMIENTO VÍAS LASTRE Y/O TIERRA</t>
  </si>
  <si>
    <t>MANTENIMIENTO Y MEJORAM.VÍAS PAVIMENTO FLEXIBLE</t>
  </si>
  <si>
    <t>MANTENIMIENTO Y MEJORAMIENTO DE VÍAS PAVIMENTO RÍGIDO</t>
  </si>
  <si>
    <t>MANTENIMIENTO Y REPARACION DE VEREDAS Y BORDILLOS</t>
  </si>
  <si>
    <t>CONSTRUCCION AULA Y ARREGLO DE PATIO ESCUELA CAZADORES DE LOS RIOS (arrastre)</t>
  </si>
  <si>
    <t>INTERVENCIONES EN DIVERSOS CENTROS EDUCATIVOS</t>
  </si>
  <si>
    <t>ESCALINATAS</t>
  </si>
  <si>
    <t>MANTENIMIENTO DE  DE PUENTES , PASARELAS Y PASOS A DESNIVEL</t>
  </si>
  <si>
    <t>VARIOS MUROS</t>
  </si>
  <si>
    <t>OBRAS DE MITIGACIÓN EN LA CIUDADELA JAIME ROLDOS (arrastre)</t>
  </si>
  <si>
    <t>OBRAS EMERGENTES (UNIDAD DE GESTIÓN DE RIESGOS)</t>
  </si>
  <si>
    <t>CICLOVIAS</t>
  </si>
  <si>
    <t>MEJORAMIENTO DE INTERSECCIONES CONFLICTIVAS</t>
  </si>
  <si>
    <t>MEJORAMIENTO Y CONSTRUCCION DE VARIOS PUENTES Y PASARELAS</t>
  </si>
  <si>
    <t>DISTRIB. TRAFICO Y PASOS PEATONALES</t>
  </si>
  <si>
    <t>CONSTRUCCION PATIO OPERACIONAL SIT</t>
  </si>
  <si>
    <t>FUNDACION VARGAS TORRES - ARRASTRE</t>
  </si>
  <si>
    <t>PLAZOLETA DE SAN ROQUE</t>
  </si>
  <si>
    <t>REGENERACIÓN DE LA PLAZA DE SAN FRANCISCO Y SUS ÁREAS ANEXAS</t>
  </si>
  <si>
    <t xml:space="preserve">REHABILITACIÓN DEL PARQUE DE LA MADRE Y CONSTRUCCIÓN DE PARQUEADEROS_x000D_ (arrastre)
</t>
  </si>
  <si>
    <t>REHABILITACION DEL SECTOR DEL VECINO</t>
  </si>
  <si>
    <t>REHABILITACION PLAZOLETA PUENTE ROTO</t>
  </si>
  <si>
    <t>BARRIO SOLIDARIO</t>
  </si>
  <si>
    <t>MEJORAMIENTO DE VEREDAS Y BORDILLOS EN DIVERSAS CALLES DE LA CIUDAD FASE C (arrastre)</t>
  </si>
  <si>
    <t>RECAPEO EN VARIAS CALLES DE LA CIUDAD Y PAVIMENTACIÓN FLEXIBLE</t>
  </si>
  <si>
    <t>REPAVIMENTACION DE VARIAS CALLES DE LA CIUDAD DE CUENCA - ARRASTRE</t>
  </si>
  <si>
    <t>VEREDAS CENTRO HISTORICO</t>
  </si>
  <si>
    <t>SEÑALIZACION Y MOBILIARIO URBANO</t>
  </si>
  <si>
    <t>SEÑALIZACION VIAL</t>
  </si>
  <si>
    <t>APERTURA DE VARIAS VÍAS URBANAS</t>
  </si>
  <si>
    <t>APERTURA DE VIAS URBANAS VIA EL TEJAR</t>
  </si>
  <si>
    <t>MERCADOS</t>
  </si>
  <si>
    <t xml:space="preserve">RECONSTRUCCION ATENCION CLIENTES AVALUOS Y OTROS </t>
  </si>
  <si>
    <t>MEJORAMIENTO LABORATORIO FISACLIZ.</t>
  </si>
  <si>
    <t>CASA DEL ARCO</t>
  </si>
  <si>
    <t>CASA ULLAURI</t>
  </si>
  <si>
    <t>CENTRO MULTIPLE MUNICIPAL</t>
  </si>
  <si>
    <t>COMPLEJO DEPORTIVO CULTURAL - YANUNCAY</t>
  </si>
  <si>
    <t>ESTADIO MUNICIPAL</t>
  </si>
  <si>
    <t xml:space="preserve">INSTITUTO  DE PARALISIS CEREBRAL IPCA </t>
  </si>
  <si>
    <t>MANTENIMEINTO DE CASAS COMUNALES</t>
  </si>
  <si>
    <t>RECUPERACION CASA MARY CORILE</t>
  </si>
  <si>
    <t>RECUPERACION VEREDAS E ILUMINACION SUBIDA DE TODOS SANTOS</t>
  </si>
  <si>
    <t>REPARACION Y READECUACION DE BATERIAS SANITARIAS</t>
  </si>
  <si>
    <t>RESTAURACION DE LA PLAZOLETA DEL OTORONGO</t>
  </si>
  <si>
    <t>RESTAURACION DEL CENTRO CULTURAL ARTESANAL CASAS DEL VADO</t>
  </si>
  <si>
    <t>RESTAURACION DEL MUSEO DEL ALFARERO (arrastre)</t>
  </si>
  <si>
    <t>TERMINACION DE OBRAS RESTAURACION IGLESIA TODOS SANTOS (arrastre)</t>
  </si>
  <si>
    <t>TERMINACION ESCUELA CENTRAL</t>
  </si>
  <si>
    <t>TERMINACION RESTAURACION MUSEO REMIGIO CRESPO TORAL</t>
  </si>
  <si>
    <t>EJECUCION DE ESPACIOS RESIDUALES DEL CENTRO HISTORICO</t>
  </si>
  <si>
    <t>RECUPERACION CASA PATRIMONIAL V. J. CUESTA</t>
  </si>
  <si>
    <t>DIRECCIÓN</t>
  </si>
  <si>
    <t>SECRETARÍA</t>
  </si>
  <si>
    <t>CONCEJO CANTONAL  DE SALUD</t>
  </si>
  <si>
    <t>FUNDACIÓN MUNICIPAL DE LA MUJER NIÑO Y FAMILIA</t>
  </si>
  <si>
    <t>EMPRESA PÚBLICA MUNICIPAL DE DESARROLLO ECONÓMICO EDEC.EP.</t>
  </si>
  <si>
    <t>DIRECCIÓN ADMINISTRATIVA</t>
  </si>
  <si>
    <t>DESCENTRALIZACIÓN</t>
  </si>
  <si>
    <t>Gastos Corrientes</t>
  </si>
  <si>
    <t>FUNDACIÓN ILUMINAR</t>
  </si>
  <si>
    <t>GUARDIA CIUDADANA</t>
  </si>
  <si>
    <t>DIRECCIÓN INFORMÁTICA</t>
  </si>
  <si>
    <t>TRANSPARENCIA</t>
  </si>
  <si>
    <t>RELACIONES EXTERIORES</t>
  </si>
  <si>
    <t>DIRECCIÓN SALUD</t>
  </si>
  <si>
    <t>CONSEJO NIÑES</t>
  </si>
  <si>
    <t>INFORMÁTICA</t>
  </si>
  <si>
    <t>EQUIDAD SOCIAL Y GÉNERO</t>
  </si>
  <si>
    <t>AREAS HISTÓRICAS</t>
  </si>
  <si>
    <t>DIRECCIÓN DE AVALUOS Y CATASTROS</t>
  </si>
  <si>
    <t>COMISIÓN DE GEESTIÓN AMBIENTAL</t>
  </si>
  <si>
    <t>DIRECCIÓN DE CONTROL MUNICIPAL</t>
  </si>
  <si>
    <t>UNIDAD DE GESTIÓN ESTRATÉGICA CANTONAL</t>
  </si>
  <si>
    <t>DIRECCIÓN DE PLANIFICACIÓN</t>
  </si>
  <si>
    <t>FUNDACIÓN EL BARRANCO</t>
  </si>
  <si>
    <t>Infraestructura educativa</t>
  </si>
  <si>
    <t>Prevención de Riesgos</t>
  </si>
  <si>
    <t>Protección y recuperación del espacio público</t>
  </si>
  <si>
    <t>Infraestructura de equipamientos municipales</t>
  </si>
  <si>
    <t>MEDIO AMBIENTE, INFRAESTRUCTURA Y SERVICIOS</t>
  </si>
  <si>
    <t>ATENCIÓN INTEGRAL Y EQUITATIVA</t>
  </si>
  <si>
    <t>PROMOCIÓN DE LA CULTURA</t>
  </si>
  <si>
    <t>DESARROLLO ECONÓMICO Y ASOCIATIVO</t>
  </si>
  <si>
    <t>Reactivación del sector artesanal</t>
  </si>
  <si>
    <t>Técnologia e Infraestructura Informática</t>
  </si>
  <si>
    <t>Promoción y garantía del derecho de la participación social, política y ejercicio ciudadano.</t>
  </si>
  <si>
    <t>GOBERNABILIDAD, PARTICIPACIÓN CIUDADANA Y DESCENTRALIZACIÓN</t>
  </si>
  <si>
    <t>Fortalecimeinto a la Cooperación Internacional</t>
  </si>
  <si>
    <t>Saneameinto Ambiental</t>
  </si>
  <si>
    <t>Reactivación del sector Industrial</t>
  </si>
  <si>
    <t>Centro de faenamiento</t>
  </si>
  <si>
    <t>Planificaciones territoriales</t>
  </si>
  <si>
    <t>Mantenimiento y construcción  víal.</t>
  </si>
  <si>
    <t>Construcción y Recostrucción de Muros, escalinatas, puentes y pasarelas</t>
  </si>
  <si>
    <t>Sistema Integrado de Tránsporte (tranvía)</t>
  </si>
  <si>
    <t>Movilidad Alternativa: Ciclovías, Senderos, pasos peatonales</t>
  </si>
  <si>
    <t>EMURPLAG EP</t>
  </si>
  <si>
    <t>DMT</t>
  </si>
  <si>
    <t>TRANVIA</t>
  </si>
  <si>
    <t>SECRETARIA</t>
  </si>
  <si>
    <t>FUNDACIÓN</t>
  </si>
  <si>
    <t>PRESUPUESTO TOTAL</t>
  </si>
  <si>
    <t>RECURSOS PROPIOS</t>
  </si>
  <si>
    <t>RECURSOS EXTERNOS</t>
  </si>
  <si>
    <t>SUB. TOTAL DE LA SECRETARÍA DE PLANEAMIENTO</t>
  </si>
  <si>
    <t>DIRECCIÓN DE CULTURA</t>
  </si>
  <si>
    <t>DIRECCIÓN DE SALUD</t>
  </si>
  <si>
    <t>CONSEJO NIÑEZ Y ADOLECENCIA</t>
  </si>
  <si>
    <t>CONSEJO CANTONAL DE SALUD</t>
  </si>
  <si>
    <t>FUNDACIÓN MUNICIPAL MUJER NIÑO Y FAMILIA</t>
  </si>
  <si>
    <t>FUNDACIÓN DE TURISMO</t>
  </si>
  <si>
    <t>SUB. TOTAL DE LA SECRETARÍA DE DESARROLLOP HUMANO</t>
  </si>
  <si>
    <t>ADMINSITRATIVA</t>
  </si>
  <si>
    <t>GUARDÍA CIUDADANA</t>
  </si>
  <si>
    <t>DIRECCIÓN DE INFORMÁTICA</t>
  </si>
  <si>
    <t>SUB. TOTAL DE LA SECRETARÍA DE GOBIERNO</t>
  </si>
  <si>
    <t>SUB. TOTAL DE LA SECRETARÍA DE MOVILDIAD</t>
  </si>
  <si>
    <t>TOTAL POA MUNICIPALIDAD DE CUENCA</t>
  </si>
  <si>
    <t>PRESUPUESTO PARA ELPLAN OPERATIVO ANUAL DEL 2013 POR SECRETARÍAS</t>
  </si>
  <si>
    <t>% RECURSOS PROPIOS</t>
  </si>
  <si>
    <t>SUB. TOTAL DE LA SECRETARÍA DE INFRAESTRUCTURA</t>
  </si>
  <si>
    <t>PLAN DE DOTACIÓN Y MEJORA DE EQUIPAMIENTOS</t>
  </si>
  <si>
    <t>PLAN DE ATENCIÓN AGRUPOS PRIORITARIOS</t>
  </si>
  <si>
    <t>Atención adultos mayores</t>
  </si>
  <si>
    <t>Atención a personas con discapacidad</t>
  </si>
  <si>
    <t>PLAN DE PROTECCIÓN INTEGRAL  A LA NIÑEZ  Y ADOLECENCIA</t>
  </si>
  <si>
    <t>PLAN DE ACCIÓN A GRUPOS VULNERABLES</t>
  </si>
  <si>
    <t>Programa de protección al migrante y su familia</t>
  </si>
  <si>
    <t>programa de protección , exigigibilidad y restitución de derechos</t>
  </si>
  <si>
    <t>Prevención, y erradicación progresiva del trabajo infantil</t>
  </si>
  <si>
    <t>programa de intervención pública sobre pandillas juveniles</t>
  </si>
  <si>
    <t>Fortalecimeinto del sistema integral de atención</t>
  </si>
  <si>
    <t>PLAN DE SALUD</t>
  </si>
  <si>
    <t>Programa de fortalecimeitno de las redes y servicios de salud</t>
  </si>
  <si>
    <t>programa de estilos de vida saludables</t>
  </si>
  <si>
    <t>PLAN DE IGUALDAD DE OPORTUNIDADES</t>
  </si>
  <si>
    <t>Programa de erradicación de violencia de género</t>
  </si>
  <si>
    <t>AREAS VERDES Y RECREATIVAS : Parques,  jardines, plazoletas</t>
  </si>
  <si>
    <t>Equipamientos recreativos, deportivos</t>
  </si>
  <si>
    <t>PLAN DE GESTIÓN Y RECUPERACIÓN DEL ESPACIO PÚBLICO</t>
  </si>
  <si>
    <t>PLAN DE COMPETITIVIDAD TERRITORIAL</t>
  </si>
  <si>
    <t>Programa de encadenameitno productivos y generación de cadena de valor ( infraestructura de mercados)</t>
  </si>
  <si>
    <t>Progrma de economía social y solidaria</t>
  </si>
  <si>
    <t>PLAN DE TURISMO</t>
  </si>
  <si>
    <t>Programa especializado y de promoción para negocios turisticos</t>
  </si>
  <si>
    <t>PLAN DE INVESTIGACIÓN, INNOVACIÓN Y DESARROLLO TÉCNOLOGICO</t>
  </si>
  <si>
    <t>GESTIÓN DE RIESGOS, AMENAZAS Y DESASTRES</t>
  </si>
  <si>
    <t>PLAN DE MANEJO Y GESTIÓN DE SUELOS</t>
  </si>
  <si>
    <t>Manejo y gestión de residuos sólidos y desechos</t>
  </si>
  <si>
    <t>PLAN DE DESARROLLO Y ORDENAMEINTO TERRITORIAL</t>
  </si>
  <si>
    <t>PLAN DE GESTIÓN AMBIENTAL</t>
  </si>
  <si>
    <t>Programa de evaluación d ela claidad ambeintal urbano y rural</t>
  </si>
  <si>
    <t>Progrma de manejo y gesitón de áreas protegidas</t>
  </si>
  <si>
    <t>Unidades de gestión ambiental parroquial</t>
  </si>
  <si>
    <t>PLAN DE DESARROLLO HUMANO A PARTIR DE LA CULTURA</t>
  </si>
  <si>
    <t>PLAN DE SEGURIDAD</t>
  </si>
  <si>
    <t>Violencia Intrafamilair y sexual</t>
  </si>
  <si>
    <t>Total general</t>
  </si>
  <si>
    <t>Etiquetas de fila</t>
  </si>
  <si>
    <t>Suma de RECURSO PROPIO</t>
  </si>
  <si>
    <t>Normativas y reformas a documentos legales que permitan la operación control y auditoria SIT</t>
  </si>
  <si>
    <t>Elaboración de normativa y reforma de documentos legales que permitan la retauración orgánica</t>
  </si>
  <si>
    <t>Actualización y complementación  del estudio de modalidades d etransporte</t>
  </si>
  <si>
    <t>Coordinación de implementación de sistemas especiales para control y monitoreo</t>
  </si>
  <si>
    <t>estudios complementarios de la red de ciclovías urbanas del cantón cuenca</t>
  </si>
  <si>
    <t>Estudios de intersecciones</t>
  </si>
  <si>
    <t>Estudios de Movilidad mecanizada</t>
  </si>
  <si>
    <t>Estudio de movilidad tránsito y transporte  privado y público</t>
  </si>
  <si>
    <t>Infraestructura</t>
  </si>
  <si>
    <t>Promoción y Creación de un Sistema de Cultura</t>
  </si>
  <si>
    <t>Seguridad en el espacio público</t>
  </si>
  <si>
    <t>Formación para la seguridad</t>
  </si>
  <si>
    <t>Equipamientos para Reforzar el Sistema de Seguridad</t>
  </si>
  <si>
    <t>Plan maestro de agua potable y alcantarillado</t>
  </si>
  <si>
    <t>Plan maestro de vialidad cantonal</t>
  </si>
  <si>
    <t>Plan maestro de tránsito y transporte</t>
  </si>
  <si>
    <t>Plan de gestión financiera</t>
  </si>
  <si>
    <t>Plan de restructuración administrativa y desarrollo organizacional</t>
  </si>
  <si>
    <t>Fortalecimiento Organizativo</t>
  </si>
  <si>
    <t>Plan de participación ciudadana y control social</t>
  </si>
  <si>
    <t>Fortalecimiento del Proceso de Participación Ciudadana</t>
  </si>
  <si>
    <t>Programa de convivencia y seguridad ciudadana</t>
  </si>
  <si>
    <t>Rescate del patrimonio artesanal</t>
  </si>
  <si>
    <t>Fortalecimiento institucional</t>
  </si>
  <si>
    <t>Gestión por Resultados</t>
  </si>
  <si>
    <t>CONVENIOS INTERINSTITUCIONALES</t>
  </si>
  <si>
    <t>Suma de Presupuesto</t>
  </si>
  <si>
    <t>Suma de Recurso Propio</t>
  </si>
  <si>
    <t>Recursos Externos</t>
  </si>
  <si>
    <t>Suma de CREDITO</t>
  </si>
  <si>
    <t>Suma de DONACIONES</t>
  </si>
  <si>
    <t>PRESUPUESTO PARTICIPATIVOS JUNTAS PARROQUIALES</t>
  </si>
  <si>
    <t>LARDIN BOTÁNICO</t>
  </si>
  <si>
    <t xml:space="preserve">PARQUES Y PLAZAS  URBANAS (Anexo Nro.   ) </t>
  </si>
  <si>
    <t>ADMINSITRACIÓN</t>
  </si>
  <si>
    <t>GURADIA CIUDADANA</t>
  </si>
  <si>
    <t>Contratación de personal o incremento de horas suplementarias y extraordinarias (5pers)</t>
  </si>
  <si>
    <t>Trámites procesos e indicadores</t>
  </si>
  <si>
    <t>OBJETIVO</t>
  </si>
  <si>
    <t>PLANES  DEL PDOT</t>
  </si>
  <si>
    <t>LINEAS PARA EL POA</t>
  </si>
  <si>
    <t>Programa de Economía Social y Solidaria</t>
  </si>
  <si>
    <t>Turismo Rural y Comunitario</t>
  </si>
  <si>
    <t>PLAN DE MANEJO Y GESTIÓN DEL SUELO</t>
  </si>
  <si>
    <t>PLAN DE RESTRUCTURACIÓN ADMINISTRATIVA Y DESARROLLO ORGANIZACIONAL</t>
  </si>
  <si>
    <t>PLAN DE PARTICIPACIÓN CIUDADANA Y CONTROL SOCIAL</t>
  </si>
  <si>
    <t>Fortalecimiento del Proceso Participativo Ciudadano</t>
  </si>
  <si>
    <t>Seguridad en el Espacio Público</t>
  </si>
  <si>
    <t>Formación y Capacitación para la seguridad</t>
  </si>
  <si>
    <t>Equipameintos para Reforzar el Sistema de Seguridad</t>
  </si>
  <si>
    <t>Mejora de Proceos y Trámites Informáticos</t>
  </si>
  <si>
    <t>PLAN DE GESTIÓN FINANCIERA</t>
  </si>
  <si>
    <t>Fortalecimiento de la Cooperación Internacional</t>
  </si>
  <si>
    <t>Programa de Fortalecimiento de las redes y servicios de salud.</t>
  </si>
  <si>
    <t>PLAN  DE RESTRUCTURACIÓN ADMINISTRATIVA Y DESARROLLO ORGANIZACIONAL</t>
  </si>
  <si>
    <t>Fortalecimiento Institucional</t>
  </si>
  <si>
    <t>Mantenimiento y Construcción Víal</t>
  </si>
  <si>
    <t>Infraestructura Educativa</t>
  </si>
  <si>
    <t>PLAN MAESTRO DE VIABILIDAD CANTONAL</t>
  </si>
  <si>
    <t>PLAN MAESTRO DE VIALIDAD CANTONAL</t>
  </si>
  <si>
    <t>PLAN MAESTRO DE TRÁNSITO Y TRANSPORTE</t>
  </si>
  <si>
    <t>GESTIÓN DE RESGOS, AMENAZAS Y DESASTRES</t>
  </si>
  <si>
    <t>PLAN DE DOTACIÓN Y MEJORA DE EQUIPAMEINTOS</t>
  </si>
  <si>
    <t>Equipameientos de servicio Social</t>
  </si>
  <si>
    <t>Protección y Recuperación del espacio Público</t>
  </si>
  <si>
    <t>Areas Verdes y recreativas : Parques,  jardines, plazoletas</t>
  </si>
  <si>
    <t xml:space="preserve">Programa de Encadenamientos Productivos y generación de cadenas de valor </t>
  </si>
  <si>
    <t xml:space="preserve">PLAN DE DOTACIÓN Y MEJORAMIENTO DE EQUIPAMIENTO </t>
  </si>
  <si>
    <t>Infraestructura y equipamiento Municipal</t>
  </si>
  <si>
    <t>PLAN DE DOTACIÓN Y MEJORAMEINTO DE EQUIPOS</t>
  </si>
  <si>
    <t>Equipameintos recreativos, deportivos</t>
  </si>
  <si>
    <t>PLAN MAESTRO DE AGUA POTABLE Y ALCANTARILLADO</t>
  </si>
  <si>
    <t>Saneamiento Ambiental</t>
  </si>
  <si>
    <t>Presupuestos Participativos</t>
  </si>
  <si>
    <t>Sistema Integrado de Tránsporte</t>
  </si>
  <si>
    <t xml:space="preserve">Sistema Integrado de Tránsporte </t>
  </si>
  <si>
    <t xml:space="preserve">Suma de PRESUPUESTO TOTAL </t>
  </si>
  <si>
    <t>Suma de RECURSO EXTERNO</t>
  </si>
  <si>
    <t>Nro. Partida</t>
  </si>
  <si>
    <t>Descripción</t>
  </si>
  <si>
    <t>"Estudios Diseños y Proyectos"</t>
  </si>
  <si>
    <t>Cuenca, Ciudad Intercultural</t>
  </si>
  <si>
    <t>Nro. 7.3.33.3.06.05.01</t>
  </si>
  <si>
    <t>Nro. 7.3.34.3.06.05</t>
  </si>
  <si>
    <t>Nro. 7.3.35.3.06.05</t>
  </si>
  <si>
    <t>Nro. 7.3.30.3.06.05</t>
  </si>
  <si>
    <t>Nro. 7.3.32.3.06.05</t>
  </si>
  <si>
    <t>Nro. 7.3.31.3.06.05</t>
  </si>
  <si>
    <t>Nro. 7.3.34.8.01.08.12</t>
  </si>
  <si>
    <t>"Fundación Barranco"</t>
  </si>
  <si>
    <t>Nro. 7.3.36.5.01.04.01</t>
  </si>
  <si>
    <t>Equipamientos Comunitarios Urbanos - Rurales</t>
  </si>
  <si>
    <t>Obras den la Catedral La Inmaculada</t>
  </si>
  <si>
    <t>Nro. 7.3.36.5.01.04.02</t>
  </si>
  <si>
    <t>Mejoramiento y Mantenimiento de la Infraestructura Educativa</t>
  </si>
  <si>
    <t>Nro. 7.3.36.5.01.04.03</t>
  </si>
  <si>
    <t>Veredas y Bordillos</t>
  </si>
  <si>
    <t>Nro. 7.3.36.5.01.04.12</t>
  </si>
  <si>
    <t>Restauración y Adaptación a Nuevo uso</t>
  </si>
  <si>
    <t>Nro. 7.3.36.5.01.04.14</t>
  </si>
  <si>
    <t>Barrio Solidario</t>
  </si>
  <si>
    <t>Nro. 7.3.36.5.01.04.05</t>
  </si>
  <si>
    <t>Muros, Escalinatas y Afines (Sector Urbano)</t>
  </si>
  <si>
    <t>Nro. 7.3.36.5.01.04.06</t>
  </si>
  <si>
    <t>Apertura vías urbanas - rurales</t>
  </si>
  <si>
    <t>Rehabilitación del parque de la madre y construcción de parqueaderos</t>
  </si>
  <si>
    <t>Nro. 7.3.36.5.01.04.07.02</t>
  </si>
  <si>
    <t>Regeneración de la plaza de San Francisco y äras Anexas</t>
  </si>
  <si>
    <t>Nro. 7.3.36.5.01.04.07.03</t>
  </si>
  <si>
    <t>Varios Parques y Plazas</t>
  </si>
  <si>
    <t>Parque del Circo Social</t>
  </si>
  <si>
    <t>Nro. 7.3.36.5.01.04.08</t>
  </si>
  <si>
    <t>Señalización y Mobiliario Urbano</t>
  </si>
  <si>
    <t>Nro. 7.3.36.5.01.04.10</t>
  </si>
  <si>
    <t>Recapeo de varias calles d ela ciudad</t>
  </si>
  <si>
    <t>Nro. 7.3.36.5.01.04.11</t>
  </si>
  <si>
    <t>Restauración del museo Remigio Crespo Total</t>
  </si>
  <si>
    <t>Nro. 7.3.36.5.01.05.01</t>
  </si>
  <si>
    <t>Puentes y pasarelas Urbanas</t>
  </si>
  <si>
    <t>Nro. 7.3.36.5.01.05.04</t>
  </si>
  <si>
    <t>Distribuir de tráfico y pasos peatonales</t>
  </si>
  <si>
    <t>Nro.7.3.36.5.01.05.05</t>
  </si>
  <si>
    <t>Otras obras de transporte y vías</t>
  </si>
  <si>
    <t>Nro. 7.3.36.5.01.07.01</t>
  </si>
  <si>
    <t>Edificios Municipales</t>
  </si>
  <si>
    <t>Nro. 7.3.36.5.01.07.03</t>
  </si>
  <si>
    <t>Mercados y Ferias Libres</t>
  </si>
  <si>
    <t>Nro. 7.3.36.5.01.99.01</t>
  </si>
  <si>
    <t>Obras emergentes Unidad de Desastres</t>
  </si>
  <si>
    <t>Nro. 7.3.36.5.01.99.03</t>
  </si>
  <si>
    <t>Convenios Inter institucionales</t>
  </si>
  <si>
    <t>Nro. 7.3.36.5.01.99.04</t>
  </si>
  <si>
    <t>Asignación Juntas Parroquiales</t>
  </si>
  <si>
    <t>Nro. 7.3.36.5.05.01.01</t>
  </si>
  <si>
    <t>Mantenimiento de vías Urbanas y Rurales</t>
  </si>
  <si>
    <t>Plantas Asfalticas (operación y Mantenimiento)</t>
  </si>
  <si>
    <t>Nro. 7.3.36.5.05.01.04</t>
  </si>
  <si>
    <t>Nro. 7.3.36.5.01.04.07.01</t>
  </si>
  <si>
    <t>Nro. 7.1.11.3.06.05.01</t>
  </si>
  <si>
    <t>Estudios y Diseños de Proyectos (Administración general)</t>
  </si>
  <si>
    <t>Nro.7.1.11.3.06.05.02</t>
  </si>
  <si>
    <t>Estudios y Diseños de Proyectos (desarrollo urbano)</t>
  </si>
  <si>
    <t>Nro. 7.1.11.3.06.05.02</t>
  </si>
  <si>
    <t>Nro. 7.1.11.8.01.08.01</t>
  </si>
  <si>
    <t>Guardía Ciudadana</t>
  </si>
  <si>
    <t>Nro. 7.1.11.3.06.05.06</t>
  </si>
  <si>
    <t>Relaciones Exteriores</t>
  </si>
  <si>
    <t>Desarrollo y Actualización, Asistencia Técnica  y soporte de sistemas informáticos</t>
  </si>
  <si>
    <t>Arrendameinto y licencias de uso de paquetes informáticos</t>
  </si>
  <si>
    <t>Arrendamiento de equipos informáticos</t>
  </si>
  <si>
    <t>mantenimeinto y reparación de equipos y sistemas informáticos</t>
  </si>
  <si>
    <t>Descripción Partida</t>
  </si>
  <si>
    <t>UNIDADES</t>
  </si>
  <si>
    <t>EQUIDAD DE GÉNERO</t>
  </si>
  <si>
    <t>PROYECTOS</t>
  </si>
  <si>
    <t>ORDENAMIENTO TERRITORIAL</t>
  </si>
  <si>
    <t>UNIDAD ESTRATÉGICA CANTONAL</t>
  </si>
  <si>
    <t>TOTAL DEL PRESUPUESTO DE PLANIFICACIÓN</t>
  </si>
  <si>
    <t>COMICIÓN DE GESTIÓN AMBEINTAL</t>
  </si>
  <si>
    <t>TOTAL PRESUPUESTO DE LAS DIRECCIÓNES DE LA SECRETARIA DE PLANEMAEINTO</t>
  </si>
  <si>
    <t xml:space="preserve">TRANSFERENCIA A LA  FUNDACIÓN EL BARRANCO </t>
  </si>
  <si>
    <t>Transferencia a la Fundación El Barranco</t>
  </si>
  <si>
    <t>TOTAL PRESUPUESTO SECRETARIA DE PLANEAMIENTO</t>
  </si>
  <si>
    <t>PRESUPUESTO PROPIO</t>
  </si>
  <si>
    <t>INDICADOR META</t>
  </si>
  <si>
    <t>DOLARES AMERICANOS</t>
  </si>
  <si>
    <t>260  mujeres del área urbana  capacitadas  en sus competencias y capacidades de liderazgo</t>
  </si>
  <si>
    <t>Incrementar los niveles de participación y capacidad de propuesta de las mujeres dentro de los Consejos Parroquiales, desarrollando sus liderazgos</t>
  </si>
  <si>
    <t>UBICACIÓN</t>
  </si>
  <si>
    <t>DE ARRASTRE</t>
  </si>
  <si>
    <t>DONACIONES</t>
  </si>
  <si>
    <t>INVERSIÓN TOTAL ANUAL</t>
  </si>
  <si>
    <t>NUEVO</t>
  </si>
  <si>
    <t>VALOR DE LA OBRA</t>
  </si>
  <si>
    <t>Un estudio del puente El tejar  realizado hasta ……</t>
  </si>
  <si>
    <t>Un estudio de la vía y  puente SENPLADES realizado hasta ……</t>
  </si>
  <si>
    <t>Un estudio del puente la Campiña realizado hasta ……</t>
  </si>
  <si>
    <t>Un estudio del puente el tejar realizado hasta ……</t>
  </si>
  <si>
    <t>Un estudio del puente Córdova  - Guayas realizado hasta ……</t>
  </si>
  <si>
    <t>Puente Guayas</t>
  </si>
  <si>
    <t>Puente Tejar</t>
  </si>
  <si>
    <t xml:space="preserve"> Puente la Compañía</t>
  </si>
  <si>
    <t>Puente del Guzho (parque inclusivo - Circo Social)</t>
  </si>
  <si>
    <t>Puente Milchichig (Prolongación de la Avenida Pumapungo)</t>
  </si>
  <si>
    <t>Un estudio del Puente Milchichig (Prolongación de la Avenida Pumapungo)) realizado hasta ……</t>
  </si>
  <si>
    <t>Puente SENPLADES</t>
  </si>
  <si>
    <t>ESTUDIOS  Y DISEÑOS DE PROYECTOS   PARTIDA  PRESUPUESTARÍA Nro. 7.3.34.3.06.05</t>
  </si>
  <si>
    <t>PROYECTO: "Elaboración de estudios para la construcción de  Parques "</t>
  </si>
  <si>
    <t>Elaboración de Planes de Actuación Urbana</t>
  </si>
  <si>
    <t>Levantamiento Chilcapamba el Valle</t>
  </si>
  <si>
    <t>Estudios de Levantamientos</t>
  </si>
  <si>
    <t>Levantamiento de Molino Pamba</t>
  </si>
  <si>
    <t>PROYECTO: "Elaboración de estudios  de puentes para la Complementariedad y Mejoramiento de la Movilidad"</t>
  </si>
  <si>
    <t>SUB. TOTAL UNIDAD DE GENERO</t>
  </si>
  <si>
    <t>PARROQUIA URBANA</t>
  </si>
  <si>
    <t>PARROQUIA RURAL</t>
  </si>
  <si>
    <t>TODO EL CANTÓN</t>
  </si>
  <si>
    <t>X</t>
  </si>
  <si>
    <t>SUB. TOTAL UNIDAD DE PROYECTOS</t>
  </si>
  <si>
    <t>SUB. TOTAL UNIDAD ESTRATEGICA CANTONAL</t>
  </si>
  <si>
    <t>TOTAL DE LA DIRECCIÓN DE PLANIFICACIÓN</t>
  </si>
  <si>
    <t>SUB. TOTAL UNIDAD DE ORDENAMIENTO TERRITORIAL</t>
  </si>
  <si>
    <t>PROYECTO: Complementación y Mejoramiento de la Movilidad en la Ciudad de Cuenca: Paso vehícular sobre el embaulamiento de la Quebrada el Salado</t>
  </si>
  <si>
    <t>PLANES OPERATIVOS DE LA DIRECCIÓN DE PLANIFICACIÓN PARA EL AÑO 2013.</t>
  </si>
  <si>
    <t>PLANES OPERATIVOS DE LA DIRECCIÓN DE AREAS HISTÓRICAS PARA EL AÑO 2013.</t>
  </si>
  <si>
    <t>ESTUDIOS  Y DISEÑOS DE PROYECTOS   PARTIDA  PRESUPUESTARÍA Nro. 7.3.35.3.06.05</t>
  </si>
  <si>
    <t>TOTAL DEL PRESUPUESTO DE ÁREAS HISTÓRICAS</t>
  </si>
  <si>
    <t>x</t>
  </si>
  <si>
    <t>ESTUDIOS  Y DISEÑOS DE PROYECTOS   PARTIDA  PRESUPUESTARÍA Nro. 7.3.30.3.06.05</t>
  </si>
  <si>
    <t>Actualizaciones Catastrales</t>
  </si>
  <si>
    <t>Levantamientos Topográficos.</t>
  </si>
  <si>
    <t>TOTAL DEL PRESUPUESTO DE AVALUOS Y CATASTROS</t>
  </si>
  <si>
    <t>PLANES OPERATIVOS DE LA DIRECCIÓN DE AVALUOS Y CATASTROS PARA EL AÑO 2013.</t>
  </si>
  <si>
    <t>PLANES OPERATIVOS DE LA DIRECCIÓN DE COMICIÓN DE GESTIÓN AMBIENTAL  PARA EL AÑO 2013.</t>
  </si>
  <si>
    <t>ESTUDIOS  Y DISEÑOS DE PROYECTOS   PARTIDA  PRESUPUESTARÍA Nro. 7.3.32.3.06.05</t>
  </si>
  <si>
    <t>TOTAL DEL PRESUPUESTO DE LA COMICIÓN DE GESTIÓN AMBIENTAL</t>
  </si>
  <si>
    <t>PLANES OPERATIVOS DE LA DIRECCIÓN DE CONTROL MUNICIPAL PARA EL AÑO 2013.</t>
  </si>
  <si>
    <t>ESTUDIOS  Y DISEÑOS DE PROYECTOS   PARTIDA  PRESUPUESTARÍA Nro. 7.3.31.3.06.05</t>
  </si>
  <si>
    <t>TOTAL DE LA DIRECCIÓN DE CONTROL MUNICIPAL</t>
  </si>
  <si>
    <t>5 Gobiernos Autonomos Descentralizados como pilotos capacitaddos en el manejo del Prespuestos particiaptivo con enfoque de género, hastaXXXX</t>
  </si>
  <si>
    <t>Articular acciones para el abordaje de la violencia intrafamiliar y de género en el cantón Cuenca, que aporte a la restitución dederechos  de las mujeres en situación de violencia</t>
  </si>
  <si>
    <t>2500 mujeres victimas de violencia intrafamiliar y de género acceden a informaicón y atención oportuna.</t>
  </si>
  <si>
    <t>30 organizaciones públicas y privadas integran la Red Violencia Intra Familiar- VIF</t>
  </si>
  <si>
    <t>Aportar en la generación de políticas Públcias Culturales incluyentes y democráticas desde la visibilización, revalorización y posicionameinto del arte y la cultura a partir de las diversidades e intereses especificos de los actores sociales Locales  y nacionales</t>
  </si>
  <si>
    <t>Mujeres involucradas en los proyectos con poco relacionameinto con el Departamento de Equidad y Género</t>
  </si>
  <si>
    <t>3  eventosrealizados  en fechas claves y debates en coordinación con actores claves cantonales con una participación minima de 2000 personas en el total de los eventos.</t>
  </si>
  <si>
    <t>Contribuir a la definición de estrategias políticas de la Municipalidad de Cuenca, que aseguren su rol como garantes del ejercicio de los derechos económicos de las mujeres en el cantón.</t>
  </si>
  <si>
    <t>30 Mujeres Participantes de los Procesos de Capacitación para la implementación o mejorameinto  de nuevos emprendimientos en los procesos, en forma articuladda, recosntruyente, capitalizan, sistematizan sus experiencias.</t>
  </si>
  <si>
    <t>30 Mujeres se han capacitado en fortalecimiento empresarial y productivo a los emprendimientos a través de la asistencia técnica.</t>
  </si>
  <si>
    <t>20 Mujeres que participan en evento de intercambio de experiencias sobre derechos económicos de las mujeres</t>
  </si>
  <si>
    <t>600 mujeres participan en  construcción de la base de la investigación cuantitativa y cualitativas sobre vivienda en Cuenca, desde las necesidades de la  las mujeres.</t>
  </si>
  <si>
    <t>Identificar la problemática sobre vivienda y mujeres de Cuenca en particular las jefas de hogar para aportar al mejoramiento de las políticas de vivienda de la Municipalidad de Cuenca, a fin de que estas cumplan los artículos de la Constitución sobre el derecho de las mujeres a la vivienda.</t>
  </si>
  <si>
    <t>367 recicladoras capacitadas en fortalecimeinto de las  bases de las asociaciones que les permita mejorar las relaciones internas y con otras instituciones del cantón</t>
  </si>
  <si>
    <t>Promover la participación social de los recicladores/as de Cuenca para el mejoramiento de su actividad laboral en el Programa de Reciclaje de Cuenca mediante  capacitaciones y acompañamiento técnico</t>
  </si>
  <si>
    <t>74  recicladores de la ciudad de cuenca  identifican cual es el aporte al cuidado del ambiente, que con su trabajo realian las organizaciones de mujeres que se dedican a la recolección.</t>
  </si>
  <si>
    <t>5 Organizaciones de recicladores difunden los resultados identificados en el estudio y plantear estrategias que orienten las acciones del Gobierno Local que permitan superar las relaciones.</t>
  </si>
  <si>
    <t>Conocer fortalecer y difundir las experiencias de las mujeres en el manejo del cuidado ambiental</t>
  </si>
  <si>
    <t>200 mujeres rurales participan en el Proyecto de Gobernabilidad  e Institucionalizacion  del enfoque de Genero en el canton Cuenca.</t>
  </si>
  <si>
    <t>Promover el empoderamiento político de las mujeres rurales  través  del posicionamiento e implementación  de la Agenda de contrivución  de als mujeres  de las zonas rurales del cantón Cuenca.</t>
  </si>
  <si>
    <t>Difundir los resultados  de estudios técnicos sobre el abordaje  que los medios de comunicación  realizan con respecto  a la violencia contra las muejres.</t>
  </si>
  <si>
    <t>Ampliar la participación ciudadana crítica y propositiva  en el Observatorio Ciudadano de la Comunicación hacia la población rural  de Cuenca  abriend</t>
  </si>
  <si>
    <t>Enriquecer la participación ciudadana crítica en el Obserbatorio Ciudadano de la Comunicación para fortalecer su incidencia en los medios de comunicación y la colectividad para el cambio  del imaginario  social a favor  deuna vida libre de violencia y discriminación  para las mujeres</t>
  </si>
  <si>
    <t>Ocho salones de la comunicación implemetados para fortalecer  la participación ciudadana  crítica  y propositiva  a través de diversos  espacios  de capacitación  y opinión</t>
  </si>
  <si>
    <t>Fortalecer la participación ciudadana  en el Observatorio Ciudadano de la Comunicación,  como eje para la construcción de mensajes que fomenten  la equidad de género y que aporten  para un abordaje serio en el marco de los derechos humanos y de la problematica de al violencia contra la mujer.</t>
  </si>
  <si>
    <t>300 mujeres reciben atención especializada 2011</t>
  </si>
  <si>
    <t>25 Instituciones locales integran la Red VIF, para asegurar y potenciar  la articulación interinstitucional a través de la Red Interinstitucional de Prevención y atención  de la violencia Intrafamiliar.</t>
  </si>
  <si>
    <t>Articular  acciones para el abordaje de la violencia  intrafamiliar  y de género  en el canton  Cuenca que aporten  a la restitución de derechos de las mujeres  y jóvenes en situaciones de violencia.</t>
  </si>
  <si>
    <t>3 eventos claves  para generar procesos de difusión permanente que promuevan cambios de patrones socioculturales de género a nivel cantonal, con una participación de 2.000 ciduadanos y ciudadanas.</t>
  </si>
  <si>
    <t>Mejorado el acceso a información de calidad sobre los derechos humanos de las mujeres en el cantón Cuenca mediante la implementación de una estrategia de comunicación sostenida.</t>
  </si>
  <si>
    <t>El departamento de Género ligado a Planificación, se ha emprendido procesos de capacitación con funcionarias y funcionarias, de la municipalidad.</t>
  </si>
  <si>
    <t>promover por lo menos 3 procesos de capacitación y acompañamiento continuo</t>
  </si>
  <si>
    <t>Gestión Municipal con enfoque de género incide positivamente a disminuir las brechas de inequidades entre hombres y mujeres en el cantón Cuenca</t>
  </si>
  <si>
    <t xml:space="preserve">Estudios  de puentes para la Complementariedad y Mejoramiento de la Movilidad </t>
  </si>
  <si>
    <t>Elaboración de Estudios de puentes para la Complementariedad y Mejoramiento de la Movilidad en el Cantón Cuenca.</t>
  </si>
  <si>
    <t>Elaboración del estudio del paso vehícular para la complementación y mejorameinto de la Movilidad de la Ciudad de Cuenca.</t>
  </si>
  <si>
    <t>Un estudio sore el paso vehicular sobre el ambaulameinto de la quebrada el salado realizado.</t>
  </si>
  <si>
    <t>Elaboración de estudios para la construcción de parques en el Cantón Cuenca que posibilite incrementar los espacios verdes.</t>
  </si>
  <si>
    <t>Elaboración del estudio para la recuperación y Ampliación del estadio Municipal acorde a las necesidades de los ciduadanos y ciudadanas.</t>
  </si>
  <si>
    <t>Un estudio de recuperación y remodelación del estadio ejecutada.</t>
  </si>
  <si>
    <t>Un estudio  elaborado para el Instituto de Paralisis Celebral IMPCA.</t>
  </si>
  <si>
    <t>Elaboración de los estudios de diseños de los camerinos del barrio la Glorieta.</t>
  </si>
  <si>
    <t>Refuncionalización de las Instalaciones del Municipio del predio de la Carcel.</t>
  </si>
  <si>
    <t>Elaboración del estudio para el Instituto de Paralisis celebral IPCA acorde a las caracteristicas técnicas y sociales de este tipo de equipameinto.</t>
  </si>
  <si>
    <t>Elaboración de estudios de equipamientos para los camerinos del barrio la Glorieta.</t>
  </si>
  <si>
    <t>Elaborar el Estudio que permita poner en ejecución la refuncionalización de las Instalaciones de la Carcel para ser utilizado por la Municipalidad.</t>
  </si>
  <si>
    <t>MATRIZ DE ANALISIS DEL POA - 2013 POR OBJETIVOS Y METAS.</t>
  </si>
  <si>
    <t>150 ha planificadas .</t>
  </si>
  <si>
    <t>DIRIGIR LA OCUPACIÓN ORDENADA DEL TERRITORIO PARA RESPONDAR ADECUADAMENTE LAS DEMANDAS DE LA CIUDAD Y LOGRAR UNA ORGANIZACION DEL TERRITORIO.</t>
  </si>
  <si>
    <t>360 ha planificadas</t>
  </si>
  <si>
    <t>300 ha planificadas</t>
  </si>
  <si>
    <t>Gerenciar adecuadamente procesos que respondan técnica y metodológicamente a los procesos de planificación territorial participativa</t>
  </si>
  <si>
    <t>Un plan de Gestión del PDOT elaborado.</t>
  </si>
  <si>
    <t>Se cuenta con una delimitación georeferenciada y detallada de los límites del cantón Cuenca, sus parroquias y la ciudad de Cuenca, socializada y aprobada por la CELIR</t>
  </si>
  <si>
    <t>Un estudio y delimitación de limites elaborado. Y aprobado por la CELIR.</t>
  </si>
  <si>
    <t>Un Plan Urbano Elaborado.</t>
  </si>
  <si>
    <t>TOTAL DEL PRESUPUESTO DE LA DIRECCIÓN DE PLANIFICACIÓN.</t>
  </si>
  <si>
    <t>Contar con un plan de manejo y gestión de elementos naturales, culturales, arqueológicos y paisajísticos que existan en el sector "El Plateado"</t>
  </si>
  <si>
    <t>Establecer los mecanismos e infraestructura necesaria para evitar el deterioro de los bienes culturales arqueológicos exisitentes en el sitio, a fin de que éstos puedan ser recuparados y puestos en valor</t>
  </si>
  <si>
    <t>Contar con los respectivos Estudios arquitectónicos y complementarios para la Restauración y Adaptación a Nuevo Uso de la Casa Palacios Abad, para destinarlo a equipamiento comunitario, mejorando las condiciones y seguridad del sector.</t>
  </si>
  <si>
    <t>Contar con los estudios técnicos completos y definitivos de los proyectos que han sido definidos en el Plan Especial del Centro Histórico de Cuenca</t>
  </si>
  <si>
    <t>Complementar la renovación urbana del Barranco del Rio Tomebamba, en la orilla Sur -Avenida 12 de Abril- en el tramo comprendido entre las Avenidas Loja y Fray Vicente Solano</t>
  </si>
  <si>
    <t>Resaltar las características originales del conjunto urbano de la calle Barrio Obrero,mediente una intervención integral de elementos arquitectónicos y urbanos.</t>
  </si>
  <si>
    <t>Elaboración de los estudios para definir la intervención adecuada para los diferentes espacios residuales del Centro Histórico de Cuenca, con el fin de evitar contaminación ambiental y mejorar la imagen urbana de esta zona.</t>
  </si>
  <si>
    <t>Contar con los estudios urbanos y arquitectónico de los conjuntos urbano arquitectónico destinados a vivienda de interés patrimonial, que permitan al GAD Municipal del Cantón Cuenca acceder al proyecto FINANCIAMIENTO PAA LA REHABILTIACION DE INMEUBES PATRIMONIALES PRIVADOS</t>
  </si>
  <si>
    <t>Promover el espacio público a través de un adecuado mantenimiento que asegure su buena conservación en beneficio de toda la ciudadanía.</t>
  </si>
  <si>
    <t>Contar con los estudios completos que permitan la implementación de un equipamiento que contenga la infraestructura básica y condiciones especiales requeridas (espacios climatizados, seguridad, ventilación mecánica, iluminación adecuada, estantería, taller de mantenimiento y restauración, etc.) para la  la Reserva Cultural Museográfica de la ciudad.</t>
  </si>
  <si>
    <t>Contar con los los estudios para la conservación y recuperación de la unidad formal y tipológica de bienes pertenecientes al patrimonio edificado religioso rural</t>
  </si>
  <si>
    <t>Contar con los estudios para la restauración de los vitrales de la iglecia San Alfonso</t>
  </si>
  <si>
    <t xml:space="preserve">Elaborar los estudios para restaurar y Adaptar el Nuevo uso del Inmueble de propiedad Municipal </t>
  </si>
  <si>
    <t>Elaborar el  estudios actualizados para la intervención del inmueble, mismos que contemeplen las condiciones actuales del bien.</t>
  </si>
  <si>
    <t>Un estudio elaborado</t>
  </si>
  <si>
    <t>Elaborar estudios para la Implementación de  los inmuebles con equipamiento cultural temático con fines didacticos para el público en general y particularmente para estudiantes de escula y colegio de la región.</t>
  </si>
  <si>
    <t>Un Plan de manejo gestión del Plateado elabroado.</t>
  </si>
  <si>
    <t>Un estudio de renovación urbana de la Calle el  Barrio el Obrero realizado.</t>
  </si>
  <si>
    <t>Un estudio realizado sobre el patrimonio edificado religioso del área rural.</t>
  </si>
  <si>
    <t>Un estudio sobre restauración y adaptación de la Casa Palacios elaborada.</t>
  </si>
  <si>
    <t>Un estudio técnico elaborado sobre los proyectos definidos en el Plan Especial del Centro Histórico.</t>
  </si>
  <si>
    <t>Un estudio realizado para la intervención de inmuebles patrimoniales privados.</t>
  </si>
  <si>
    <t>Un estudio realizado para la intervención sobre el río Tomebamba.</t>
  </si>
  <si>
    <t>Un estudio del sitio arqueologico elaborado en la esquina de la bajada de los mOlinos y Paseo Tres de Noviembre.</t>
  </si>
  <si>
    <t>Un estudio realizado de la Reserva Cultural Museográfica de la Ciudad.</t>
  </si>
  <si>
    <t>Un estudio de restauración del inmueble del Centro Multiple municipal elaborado.</t>
  </si>
  <si>
    <t>Un estudio para la renovación urbana de la avenida 12 de Abril elaborada.</t>
  </si>
  <si>
    <t>Actualizar los Avalúos Catastrales de los predios en el área urbano, urbano parroquial y rural del cantón Cuenca.</t>
  </si>
  <si>
    <t> Mejorar la calidad ambiental del cantón Cuenca, mediante la elaboración de un Plan Ambiental, que lidere, oriente y apoye el desarrollo y ordenamiento territorial desde la perspectiva ambiental.</t>
  </si>
  <si>
    <t>Un Plan Ambiental del Cantón Elaborado y Aprobado.</t>
  </si>
  <si>
    <t>Reducir los niveles de ruido, a fin de mejorar la calidad ambiental de la ciudad de Cuenca.</t>
  </si>
  <si>
    <t>Realizar campañas de control en las calles de Cuenca</t>
  </si>
  <si>
    <t>Implementar una campaña de sensibilización ciudadana</t>
  </si>
  <si>
    <t>Identificar las principales fuentes de ruido</t>
  </si>
  <si>
    <t>Implementación de un Proyecto Modelo de fortalecimiento en 5 parroquias Rurales en Manejo y Prevención Ambiental.</t>
  </si>
  <si>
    <t>Contribuir  al desarrollo de cinco estudios de Prefactibilidad por Parroquia de un  Proyecto Priorizado dentro de los Planes de Manejo de las Áreas Protegidas Municipales o Áreas de Reserva Forestal</t>
  </si>
  <si>
    <t>Contribuir a la recuperación de áreas degradadas, protección de fuentes hídricas con plantas nativas seleccionadas por hombres y mujeres en las áreas de intervención.</t>
  </si>
  <si>
    <t>Desarrollar un Plan de Capacitación ambiental en las Parroquias participantes, tráfico ilegal de vida silvestre, campañas de prevención de incendios forestales en  áreas identificadas que se encuent</t>
  </si>
  <si>
    <t>Mejorar la calidad ambiental del cantón Cuenca, mediante la elaboración de Estudios Biofísicos, caracterización, socialización y elaboración de los planes de manejo integral de los recursos naturales de las áreas del proyecto de declaratoria de zonas de reserva forestal para la conservación de fuentes hídricas, biodiversidad, áreas naturales y culturales identificadas en el cantón Cuenca.</t>
  </si>
  <si>
    <t>Recopilación y levantamiento de información de línea base, datos generales (ubicación, población, comunidades beneficiarias, localización, superficie).</t>
  </si>
  <si>
    <t>Diagnóstico Técnico y caracterización de los recursos naturales y culturales. Información técnica sobre aspectos geográficos, socio-económicos, ambientales, vestigios culturales, usos de suelo.</t>
  </si>
  <si>
    <t>Formulación del Plan de Manejo Integral de las áreas de estudio, conforme a sus características, que contenga: programas y proyectos estrategias y actividades de manejo aplicables para las áreas.</t>
  </si>
  <si>
    <t>Brindar a  la Población del Cantón Cuenca un servicio eficiente y de calidad en el control del  uso y ocupación del suelo</t>
  </si>
  <si>
    <t>El 60% de usuarios se encuentran satisfechos del servicio brindado por Control, hasta fínales de Diciembre del 2013.</t>
  </si>
  <si>
    <t xml:space="preserve">La Regularización de un 40% (320)  de los vendedores informales que ocupan el espacio público, hasta diciembre del 2013 </t>
  </si>
  <si>
    <t>240 Personas capacitadas de los cuales 200 Usuarios   externos  y 40  internos capacitados en las ordenanzas vigentes</t>
  </si>
  <si>
    <t xml:space="preserve">Se ha disminuido a un 1 día de 8 días los  permiso de construcción  </t>
  </si>
  <si>
    <t xml:space="preserve">Uncatastro Urbano actualizado </t>
  </si>
  <si>
    <t xml:space="preserve">Un catastro rustíco actualizado </t>
  </si>
  <si>
    <t>Un levantamiento Catastral Rural ejecutado</t>
  </si>
  <si>
    <t>Nro. Predios actualizados.</t>
  </si>
  <si>
    <t>Contribuir a mejorar la calidad de vida de las Población Adulta Mayor del cantón Cuenca, en el marco de sus derechos,  procurando su participación e integración</t>
  </si>
  <si>
    <t xml:space="preserve">500 adultos mayores, realizan ejercicios Templarios en 5 parques de la ciudad.     </t>
  </si>
  <si>
    <t>Adultos mayores capacitados, aplican recetas de productos nutritivos.</t>
  </si>
  <si>
    <t>Fomentar los procesos de atención integral a personas con discapacidad, mediante un sistema de atención directa, formación y sensibilización social.</t>
  </si>
  <si>
    <t>Fortalecimiento del sistema de acogimiento institucional, temporal y definitivo, así como su articulación con los operadores del sistema de justicia.</t>
  </si>
  <si>
    <t xml:space="preserve">A. 45 mujeres y niños en situación de violencia intrafamiliar, reciben acogimiento temporal diariamente (María Amor)  </t>
  </si>
  <si>
    <t xml:space="preserve">               B. 84 niños y adolescentes, incluidas en procesos de acogimiento mediante la modalidad de "Casas de Atención" (Mensajeros)  </t>
  </si>
  <si>
    <t xml:space="preserve">  D. 20 jóvenes en situación de consumo de estupefacientes, reciben acogimiento temporal para su recuperación y reinserción familiar (Hogar Crecer)                                                E. 200 Adultos Mayores en situación de abandono, insertados en Centros Geriátricos y de Atención (Cristo Rey/Santa Ana/Jesus de Nazaret/CRA)</t>
  </si>
  <si>
    <t>"Fomento del sistema cantonal de Economía Solidaria" (Convenios)</t>
  </si>
  <si>
    <t>A.2. 200 familias, reciben asistencia técnica en producción agropecuaria agroecológica</t>
  </si>
  <si>
    <t xml:space="preserve">A.3. Implementados 2 canales de comercialización de excedentes familiares, bajo parámetros de economía social y solidaria. </t>
  </si>
  <si>
    <t>B. Apoyar iniciativas institucionales que permitan mejorar las condiciones de vida e ingresos económicos de colectivos vulnerables</t>
  </si>
  <si>
    <t>Difusión de los derechos de las personas en movilidad humana y sus familias con el propósito de garantizar su ejercicio y respeto</t>
  </si>
  <si>
    <t xml:space="preserve">A. Talleres de capacitación en 12 planteles educativos. </t>
  </si>
  <si>
    <t>B. 21 Campañas móviles de atención ciudadana en Parroquias Rurales.</t>
  </si>
  <si>
    <t>Contribuir a la potenciación de  capacidades de niños/as en edad de educación inicial y escolar, con o sin discapacidades,  por medio de Centros de desarrollo infantil, del modelo creciendo con nuestros hijos y de los centros de apoyo pedagógico</t>
  </si>
  <si>
    <t xml:space="preserve">Contribuir a la eliminación progresiva del trabajo infantil y adolescente en los mercados de Cuenca y sus alrededores, a través de una formación integral. </t>
  </si>
  <si>
    <t>Fortalecer un espacio de formación académica teórico- práctica y acompañamiento social, orientado a jóvenes en situación de riesgo</t>
  </si>
  <si>
    <t xml:space="preserve">100 jóvenes formados anualmente en oficios con demanda en el mercado laboral. (Hipótesis: La AECID, a pesar de sus recortes presupuestarios internos, no afecta la contraparte prevista para 2013) </t>
  </si>
  <si>
    <t>"Mejora de la calidad de atención de la Casa de primera acogida CEMISOL 2"</t>
  </si>
  <si>
    <t>Incrementar la dotación de mobiliario y equipos existentes en la Casa, a fin de ampliar coberturas de atención a personas en situación de refugio</t>
  </si>
  <si>
    <t>98 familias refugiadas, cuentan con instalaciones adecuadas durante su periodo de acogimiento. (Convenio ACNUR)</t>
  </si>
  <si>
    <t>"Medidas Sustitutivas de Privación a la libertad para jóvenes infractores" (Convenios)</t>
  </si>
  <si>
    <t xml:space="preserve">     C. Jueces cuentan con un equipo técnico de apoyo para la aplicación de medidas sustitutivas en delitos menores.</t>
  </si>
  <si>
    <t xml:space="preserve">B. Operando una Comisión de coordinación interinstitucional.    </t>
  </si>
  <si>
    <t>"Capacitación Comunitaria para el fortalecimiento de capacidades de equipos técnicos de las organizaciones no gubernamentales del cantón"</t>
  </si>
  <si>
    <t>Formar a técnicos especializados en temáticas afines a la protección especial e intervención social con colectivos de atención prioritaria</t>
  </si>
  <si>
    <t>80 Técnicos sociales, mejoran sus habilidades de intervención con sus respectivos grupos beneficiarios.</t>
  </si>
  <si>
    <t>Contribuir al mejoramiento de calidad de atención de los 9 Centros Municipales de desarrollo Infantil, mediante  cumplimiento de los estándares de calidad, capacitación al personal y mejoramiento de  infraestructura.</t>
  </si>
  <si>
    <t>600 niños y niñas del cantón Cuenca, cuentan con mobiliario y equipamiento adecuado para su desarrollo integral.</t>
  </si>
  <si>
    <t xml:space="preserve">"Fortalecimiento de la casa de primera acogida CEMISOL 1" </t>
  </si>
  <si>
    <t>La población itinerante de Cemisol 1, cuenta con mobiliario y equipamiento adecuado para su atención psico-social.</t>
  </si>
  <si>
    <t>Generar en zonas urbanas y rurales, en articulación con el conjunto de dependencias Municipales, espacios de recreación lúdico educativa durante el periodo estival.</t>
  </si>
  <si>
    <t>2000 niños participan de colonias vacacionales durante los meses de julio y agosto.</t>
  </si>
  <si>
    <t>Se abren 35 nuevos cupos para niños de 0 a 5 años</t>
  </si>
  <si>
    <t>C. 600 habitantes de zonas rurales y peri urbanas, sensibilizados acerca de los derechos de las personas con discapacidad y las diversas alternativas de inserción social. (Fundación Integración)</t>
  </si>
  <si>
    <t>Convenios de Cooperación Inter institucional</t>
  </si>
  <si>
    <t>TOTAL DE LA DIRECCIÓN DE DESARROLLO SOCIAL</t>
  </si>
  <si>
    <r>
      <rPr>
        <b/>
        <sz val="10"/>
        <rFont val="Calibri"/>
        <family val="2"/>
        <scheme val="minor"/>
      </rPr>
      <t xml:space="preserve"> </t>
    </r>
    <r>
      <rPr>
        <sz val="10"/>
        <rFont val="Calibri"/>
        <family val="2"/>
        <scheme val="minor"/>
      </rPr>
      <t xml:space="preserve">800 profesores, alumnos y padres de familia de centros de educación especial, reciben formación especializada entorno a la discapacidad; en articulación con SIREDIS.                                      </t>
    </r>
    <r>
      <rPr>
        <b/>
        <sz val="11"/>
        <rFont val="Calibri"/>
        <family val="2"/>
        <scheme val="minor"/>
      </rPr>
      <t/>
    </r>
  </si>
  <si>
    <r>
      <rPr>
        <b/>
        <sz val="10"/>
        <rFont val="Calibri"/>
        <family val="2"/>
        <scheme val="minor"/>
      </rPr>
      <t>A.</t>
    </r>
    <r>
      <rPr>
        <sz val="10"/>
        <rFont val="Calibri"/>
        <family val="2"/>
        <scheme val="minor"/>
      </rPr>
      <t xml:space="preserve"> Fortalecer el sistema cantonal de economía social y solidaria a través del desarrollo de cadenas productivas, hortícola, frutícola y de crianza de animales menores con énfasis en los eslabones de: Acceso a insumos, producción, comercialización alternativa, y organización comunitaria.               </t>
    </r>
    <r>
      <rPr>
        <b/>
        <sz val="11"/>
        <rFont val="Calibri"/>
        <family val="2"/>
        <scheme val="minor"/>
      </rPr>
      <t/>
    </r>
  </si>
  <si>
    <r>
      <rPr>
        <b/>
        <sz val="10"/>
        <rFont val="Calibri"/>
        <family val="2"/>
        <scheme val="minor"/>
      </rPr>
      <t>C.</t>
    </r>
    <r>
      <rPr>
        <sz val="10"/>
        <rFont val="Calibri"/>
        <family val="2"/>
        <scheme val="minor"/>
      </rPr>
      <t xml:space="preserve"> 3 Eventos públicos de sensibilización ciudadana sobre el hecho migratorio.</t>
    </r>
  </si>
  <si>
    <t xml:space="preserve">TOTAL DE LA DIRECCIÓN DE DESARROLLO SOCIAL </t>
  </si>
  <si>
    <t xml:space="preserve"> NOMBRE DEL PROYECTO</t>
  </si>
  <si>
    <t>META.</t>
  </si>
  <si>
    <t>Programa Zona Especial  de Cultura</t>
  </si>
  <si>
    <t>Diseñar estrategias para el desarrollo e implementación metodológica del uso de suelo con fines de emprendimientos culturales y turísticos en la ciudad y su área de influencia.</t>
  </si>
  <si>
    <t>Impulsar  procesos de desarrollo humano e intercultural de carácter integral y de calidad  a fin de lograr mayor equidad social, de género e inclusión, inculcando valores como la solidaridad, la tolerancia, el respeto, la reciprocidad y la responsabilidad, además del mejoramiento de la infraestructura física existente, con la implementación y equipamiento de espacios que posibiliten la  descentralización de los procesos culturales de la ciudad.</t>
  </si>
  <si>
    <t>Automatizar, adoptar nuevas tecnologías  e incrementar el número de usuarios en las   bibliotecas municipales del Cantón Cuenca.</t>
  </si>
  <si>
    <t>Promover la recreación y el buen uso del tiempo libre de los ciudadanos y ciudadanas del cantón Cuenca mediante la administración de un programa institucional de formación deportiva, recreativa  y de servicio a la comunidad.</t>
  </si>
  <si>
    <t>Complementar el área de conservación en el Museo de Arte Moderno, con condiciones técnicas adecuadas que posibiliten cumplir la labor educativa y expositiva que tiene el museo con la profesionalización de la gestión de las colecciones al garantizar la conservación y difusión.</t>
  </si>
  <si>
    <t>- Tener espacios adecuados. (Conservación y puesta en valor)
- Talleres, capacitaciones, vinculación con barrios. 
- Vincular barrios aledaños (Crear un área de influencia)</t>
  </si>
  <si>
    <t> Dar soluciones integrales y definitivas  para la  intervención y puesta en valor del  Museo de la Ciudad  Remigio Crespo Toral, mediante la aplicación y uso de métodos técnicos, científicos  y museológicos en  los acervos y colecciones así como su edificación.</t>
  </si>
  <si>
    <t>Generar procesos, metodologías y planes para una gestión efectiva de la comunicación y el mercadeo del Sistema</t>
  </si>
  <si>
    <t>- Plan comunicacional.
- Plan de mercadeo.
Integral para los miembros del Sistema.</t>
  </si>
  <si>
    <t>Implementar y diseñar la plataforma de información cultural y turística del cantón,  a fin de difundir el patrimonio cultural y natural de la ciudad Patrimonio de la Humanidad, mediante la sistematización de la información de la gestión privada y pública mediante aplicaciones Web dinámica y hologramas y realidad aumentada.</t>
  </si>
  <si>
    <t>Crear el departamento de investigación cultural, antropológica y social del Sistema Municipal de Cultura.</t>
  </si>
  <si>
    <t>Crear un equipo de capacitación interna y externa en ámbitos culturales para el Sistema Municipal de Cultura</t>
  </si>
  <si>
    <t>Generar un espacio dinámico, incluyente y eficiente para el fomento, difusión y promoción de las artes y la creatividad en el cantón Cuenca.</t>
  </si>
  <si>
    <t>SMC - Programa de Recreación y Espacio Público del Sistema Municipal de Cultura de Cuenca</t>
  </si>
  <si>
    <t>Planificar y ejecutar proyectos de uso democrático, activo, inclusivo y regulado del espacio público y de recreación en el cantón Cuenca.</t>
  </si>
  <si>
    <t xml:space="preserve">- Consultorías para conceptualización, desarrollo y producción de un sistema de manejo del espacio público.
</t>
  </si>
  <si>
    <t>SMC - Programa de puesta en valor. Recuperación y conservación del patrimonio material e inmaterial en el cantón cuenca</t>
  </si>
  <si>
    <t>Generar e implementar procesos y estrategias de puesta en valor, recuperación, conservación y defensa del patrimonio material e inmaterial en el cantón Cuenca.</t>
  </si>
  <si>
    <t>- Contratación del levantamiento de información y campaña de difusión y puesta en valor del
patrimonio inmaterial y material del cantón Cuenca.
- Talleres de construcción de procesos de manejo y puesta en valor del patrimonio.
- Departamento de preservación, restauración y conciencia patrimonial.</t>
  </si>
  <si>
    <t xml:space="preserve">Ser un catalizador, impulsador, un apoyo y herramienta adicional al trabajo diario de los museos, centros culturales, bibliotecas y redes de museos de la ciudad. Una plataforma desde la cual los museos, centros culturales, bibliotecas y por ende la ciudad y sus habitantes, se beneficien de una serie de servicios, herramientas y mejoramiento general conjunto de la oferta cultural cuencana. 
</t>
  </si>
  <si>
    <t>Promover la integración social de las culturas que habitan en la cantón de Cuenca, generando espacios de encuentro común y la construcción de una ciudadanía intercultural.</t>
  </si>
  <si>
    <t>- Consecución de permisos internacionales (ISO), solicitud a Suiza. Organización Internacional de Normalización.</t>
  </si>
  <si>
    <t xml:space="preserve">- Exoneración de tasas, elaboración de políticas, de incentivo para la inversión cultural, artesanal y turístico.
</t>
  </si>
  <si>
    <t>- Talleres, socializaciones, inicio de emprendimientos, capacitaciones.</t>
  </si>
  <si>
    <t xml:space="preserve">Estanterías abiertas. </t>
  </si>
  <si>
    <t xml:space="preserve">Tecnificación de las bibliotecas. </t>
  </si>
  <si>
    <t xml:space="preserve">Adquisición de nuevo material bibliográfico.
</t>
  </si>
  <si>
    <t xml:space="preserve"> Recuperación de espacios (canchas, parques).</t>
  </si>
  <si>
    <t>Zonas verdes. (Formación ciudadana)</t>
  </si>
  <si>
    <t>Implementos deportivos, entrenadores, uniformes para escuelas de futbol.</t>
  </si>
  <si>
    <t>'Publicaciones, difusión, gestión de eventos, becas internacionales.</t>
  </si>
  <si>
    <t xml:space="preserve">
- Elaboración de murales y  Capacitación. 
</t>
  </si>
  <si>
    <t>Estudio de públicos.</t>
  </si>
  <si>
    <t xml:space="preserve">Ejecución de encuentros interculturales (conocimientos, saberes, gastronomía).
</t>
  </si>
  <si>
    <t xml:space="preserve"> Producción de material de difusión especializado. </t>
  </si>
  <si>
    <t>'Potenciación de la oferta de los miembros (Noches días de museo, programas familiares, exposiciones, vinculación comunitaria).</t>
  </si>
  <si>
    <t xml:space="preserve">
- Capacitación, acompañamiento y disponibilidad de herramientas para la generación y desarrollo de proyectos culturales.</t>
  </si>
  <si>
    <t>Formulación y ejecución de proyectos educativos. En congruencia con las actividades de los miembros del Sistema.</t>
  </si>
  <si>
    <t>Levantamiento de información, establecimiento de modelos pedagógicos para difusión del conocimiento.</t>
  </si>
  <si>
    <t>FOMART. Fondo de apoyo a las artes y la creatividad.</t>
  </si>
  <si>
    <t>Consultorías. En coordinación con personal de planta.</t>
  </si>
  <si>
    <t>Estudios, encuestas, creación de productos con base en las investigaciones</t>
  </si>
  <si>
    <t xml:space="preserve">- Instalación de sistema informático. 
</t>
  </si>
  <si>
    <t>Infraestructura electrónica.</t>
  </si>
  <si>
    <t>Varias</t>
  </si>
  <si>
    <t>SECRETARIA DE DESARROLLO HUMANO - CULTURA - PLAN OPERATIVO 2013.</t>
  </si>
  <si>
    <t>SECRETARIA DE DESARROLLO HUMANO  -  DIRECCIÓN DE DESARROLLO SOCIAL  . PLAN OPERATIVO 2013</t>
  </si>
  <si>
    <t>SECRETARÍA DE DESARROLLO HUMANO  DIRECCIÓN DE DESARROLLO SOCIAL</t>
  </si>
  <si>
    <t>SECRETARÍA DE DESARROLLO HUMANO  DIRECCIÓN DE CULTURA</t>
  </si>
  <si>
    <t>"Fortalecimiento Centro de Desarrollo Infantil FUNDEPRO ( Convenio)"</t>
  </si>
  <si>
    <t>Apertura de nueva agencia Cuenca del PME RSC en la Casa de la juventud</t>
  </si>
  <si>
    <t>DJ-Programa de gestión del conocimiento y tecnologías de la información y comunicación en el Cantón Cuenca</t>
  </si>
  <si>
    <t xml:space="preserve">20 personas en situación de discapacidad severa, sin tejido familiar, reciben atención integral. (Mensajeros:Racar)   </t>
  </si>
  <si>
    <t xml:space="preserve">  C. 90 niños en situación de abandono, reciben acogimiento definitivo ( Buen Pastor/Orfanato A. Valdivieso/Hogar del Ecuador) </t>
  </si>
  <si>
    <r>
      <rPr>
        <b/>
        <sz val="10"/>
        <rFont val="Calibri"/>
        <family val="2"/>
        <scheme val="minor"/>
      </rPr>
      <t>A.1.</t>
    </r>
    <r>
      <rPr>
        <sz val="10"/>
        <rFont val="Calibri"/>
        <family val="2"/>
        <scheme val="minor"/>
      </rPr>
      <t xml:space="preserve"> 90 Unidades Agrícolas de Producción Familiar implementadas, benefician a 360 habitantes de sectores rurales en situación de vulnerabilidad. (CEDIR)                                        .                                                                                                          </t>
    </r>
    <r>
      <rPr>
        <b/>
        <sz val="11"/>
        <rFont val="Calibri"/>
        <family val="2"/>
        <scheme val="minor"/>
      </rPr>
      <t/>
    </r>
  </si>
  <si>
    <t>B. En marcha procesos productivos que benefician a 20 personas con discapacidad, 30 mujeres que sufren violencia de género y 50 jóvenes en situación de colerización. ( Mensajeros/ María Amor/PACES)</t>
  </si>
  <si>
    <t>800 niños y jóvenes en situación de riesgo, reciben diariamente refuerzo escolar, control de tareas, acompañamiento psico social y nutrición en sectores sensibles de la ciudad (PACES, El Arenal, Cristo del Consuelo, Hermano Miguel…)</t>
  </si>
  <si>
    <t>En alianza con el MIES y la Fundación Jefferson Pérez, fortalecer propuestas locales de restitución de Derechos a 80 niños trabajadores.</t>
  </si>
  <si>
    <t>Generar un sistema de coordinación e intervención articulada entre Instituciones que inciden en la prevención de la delincuencia juvenil, los operadores del sistema de justicia (Jueces, Fiscales, CAE…) y las entidades orientadas a la restitución de Derechos; a fin de disminuir los índices de infracciones y posibilitar la generación de medidas no privativas de libertad con enfoque restaurativo.</t>
  </si>
  <si>
    <r>
      <rPr>
        <b/>
        <sz val="10"/>
        <rFont val="Calibri"/>
        <family val="2"/>
        <scheme val="minor"/>
      </rPr>
      <t>A.</t>
    </r>
    <r>
      <rPr>
        <sz val="10"/>
        <rFont val="Calibri"/>
        <family val="2"/>
        <scheme val="minor"/>
      </rPr>
      <t xml:space="preserve"> 75% de los Operadores del Sistema de Justicia afines a la materia, capacitados en la ejecución de medidas restaurativas.                                    </t>
    </r>
    <r>
      <rPr>
        <b/>
        <sz val="11"/>
        <rFont val="Calibri"/>
        <family val="2"/>
        <scheme val="minor"/>
      </rPr>
      <t/>
    </r>
  </si>
  <si>
    <t>Brindar las condiciones físicas óptimas para el acogimiento temporal  a niños, niños y adolescentes y la restitución de sus derechos.</t>
  </si>
  <si>
    <t>Mejorar la cobertura y calidad de atención de 2 centros privados de desarrollo infantil en la parroquia El Batán; sector Feria Libre.</t>
  </si>
  <si>
    <t>Facilitar el acceso a las oportunidades de empleo a la juventud Cuencana.</t>
  </si>
  <si>
    <t>500 jóvenes del Cantón Cuenca son colocados en diversos empleos.</t>
  </si>
  <si>
    <t>Crear espacios de gestión del voluntariado, empelo y emprendiemitno juvenil a través de procesos de capacitación y comunicación.</t>
  </si>
  <si>
    <t>2000 Jóvenes pertenecen a las redes de voluntariados y emprendimientos.</t>
  </si>
  <si>
    <t>Implementar espacios de libre expresión intelectual, cultural y artística para vincular a los jóvenes del cantón con la memoria costumbre y tradición. Y así propiciar al mismo tiempo el surgimiento de nuevos estilos de vida.</t>
  </si>
  <si>
    <t>16.000 jóvenes son beneficiados con espacios de libre expresión artística, intelectual y cultural.</t>
  </si>
  <si>
    <t>Gestionar procesos formativos en temas de salud sexual y reproductiva y medio ambiente con  el fin  de promover hábitos saludables en los jóvenes del cantón Cuenca.</t>
  </si>
  <si>
    <t>14.000 tendrán la oportunidad de haber conocido y algunos de haberse formado en temas de derechos sexuales y reproductivos y sobre hábitos saludables.</t>
  </si>
  <si>
    <t>Establecer procesos y espacios de educación no formal y de acceso a la tics, con el fin de promover el espíritu critico y de liderazgo en los jóvenes del cantón Cuenca.</t>
  </si>
  <si>
    <t>9.000 están formados en las tics, y en temas de interés juvenil.( educación no formal)</t>
  </si>
  <si>
    <t>Implementar espacios de formación ciudadana en aspectos relativos a derechos y deberes con el fin de promover la participación propositiva de los jóvenes del cantón Cuenca.</t>
  </si>
  <si>
    <t>9.000 jóvenes del cantón Cuenca estarán formados en temas de derechos y deberes y así garantizaremos la participación propositiva de los mismos.</t>
  </si>
  <si>
    <t>- Educación no formal: Talleres Música, Arte, Ocupacionales (mecánica, reciclaje, panadería) Conexión con CECAP.</t>
  </si>
  <si>
    <t>- Restauración del bien.
- Componentes Museológicos-Museográficos.
- Avalúos.
- Generación de políticas.
- Publicación académico-científica de la metodología.</t>
  </si>
  <si>
    <t>SMC - Programa de artes y re creatividad de sistema municipal de cultura</t>
  </si>
  <si>
    <t>SMC- Programa del sistema de museos y centros culturales - simucc (Articulación de las actividades de los museos y centros culturales)</t>
  </si>
  <si>
    <t xml:space="preserve"> Contracción actividades de fomento a la lectura y la creatividad, dirigido a
la Red de Bibliotecas Municipales del cantón Cuenca para niños de edad
escolar. </t>
  </si>
  <si>
    <t>Capacitaciones. Escuela de formación.</t>
  </si>
  <si>
    <t>Ordenanza Municipal Reguladora del uso del espacio público para arte grafiti y mural así como para difusión de información</t>
  </si>
  <si>
    <t>Presentación de eventos artísticos culturales franceses de teatro, cine, música y pintura</t>
  </si>
  <si>
    <t>TOTA.</t>
  </si>
  <si>
    <t>Proyecto CDI para zona de tolerancia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</si>
</sst>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_);_(* \(#,##0\);_(* &quot;-&quot;??_);_(@_)"/>
    <numFmt numFmtId="166" formatCode="_-* #,##0\ _€_-;\-* #,##0\ _€_-;_-* &quot;-&quot;??\ _€_-;_-@_-"/>
  </numFmts>
  <fonts count="48"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i/>
      <sz val="14"/>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14"/>
      <name val="Calibri"/>
      <family val="2"/>
      <scheme val="minor"/>
    </font>
    <font>
      <b/>
      <i/>
      <sz val="14"/>
      <name val="Calibri"/>
      <family val="2"/>
      <scheme val="minor"/>
    </font>
    <font>
      <b/>
      <i/>
      <sz val="11"/>
      <name val="Calibri"/>
      <family val="2"/>
      <scheme val="minor"/>
    </font>
    <font>
      <b/>
      <sz val="18"/>
      <color rgb="FFFF0000"/>
      <name val="Calibri"/>
      <family val="2"/>
      <scheme val="minor"/>
    </font>
    <font>
      <b/>
      <sz val="9"/>
      <color indexed="81"/>
      <name val="Tahoma"/>
      <family val="2"/>
    </font>
    <font>
      <sz val="9"/>
      <color indexed="81"/>
      <name val="Tahoma"/>
      <family val="2"/>
    </font>
    <font>
      <sz val="10"/>
      <color theme="1"/>
      <name val="Arial"/>
      <family val="2"/>
    </font>
    <font>
      <sz val="10"/>
      <color theme="1"/>
      <name val="Calibri"/>
      <family val="2"/>
      <scheme val="minor"/>
    </font>
    <font>
      <sz val="11"/>
      <color theme="1"/>
      <name val="Times New Roman"/>
      <family val="1"/>
    </font>
    <font>
      <u/>
      <sz val="11"/>
      <color theme="1"/>
      <name val="Calibri"/>
      <family val="2"/>
      <scheme val="minor"/>
    </font>
    <font>
      <sz val="10"/>
      <name val="Arial"/>
      <family val="2"/>
    </font>
    <font>
      <sz val="9"/>
      <name val="Arial"/>
      <family val="2"/>
    </font>
    <font>
      <sz val="9"/>
      <color theme="1"/>
      <name val="Arial"/>
      <family val="2"/>
    </font>
    <font>
      <sz val="11"/>
      <color rgb="FFFF0000"/>
      <name val="Calibri"/>
      <family val="2"/>
      <scheme val="minor"/>
    </font>
    <font>
      <b/>
      <sz val="10"/>
      <name val="Calibri"/>
      <family val="2"/>
      <scheme val="minor"/>
    </font>
    <font>
      <b/>
      <i/>
      <sz val="10"/>
      <name val="Calibri"/>
      <family val="2"/>
      <scheme val="minor"/>
    </font>
    <font>
      <sz val="10"/>
      <color theme="1"/>
      <name val="Calibri"/>
      <family val="2"/>
    </font>
    <font>
      <b/>
      <sz val="10"/>
      <color theme="1"/>
      <name val="Calibri"/>
      <family val="2"/>
      <scheme val="minor"/>
    </font>
    <font>
      <sz val="14"/>
      <color theme="1"/>
      <name val="Calibri"/>
      <family val="2"/>
      <scheme val="minor"/>
    </font>
    <font>
      <b/>
      <sz val="8"/>
      <color theme="1"/>
      <name val="Calibri"/>
      <family val="2"/>
      <scheme val="minor"/>
    </font>
    <font>
      <b/>
      <sz val="9"/>
      <color theme="1"/>
      <name val="Calibri"/>
      <family val="2"/>
      <scheme val="minor"/>
    </font>
    <font>
      <sz val="11"/>
      <color rgb="FF000000"/>
      <name val="Calibri"/>
      <family val="2"/>
      <scheme val="minor"/>
    </font>
    <font>
      <b/>
      <sz val="10"/>
      <name val="Arial"/>
      <family val="2"/>
    </font>
    <font>
      <b/>
      <sz val="11"/>
      <name val="Calibri"/>
      <family val="2"/>
      <scheme val="minor"/>
    </font>
    <font>
      <sz val="10"/>
      <color rgb="FFFF0000"/>
      <name val="Calibri"/>
      <family val="2"/>
      <scheme val="minor"/>
    </font>
    <font>
      <i/>
      <sz val="10"/>
      <color theme="1"/>
      <name val="Calibri"/>
      <family val="2"/>
      <scheme val="minor"/>
    </font>
    <font>
      <b/>
      <sz val="12"/>
      <color theme="1"/>
      <name val="Calibri"/>
      <family val="2"/>
      <scheme val="minor"/>
    </font>
    <font>
      <b/>
      <i/>
      <sz val="12"/>
      <color theme="1"/>
      <name val="Calibri"/>
      <family val="2"/>
      <scheme val="minor"/>
    </font>
    <font>
      <sz val="16"/>
      <color theme="1"/>
      <name val="Calibri"/>
      <family val="2"/>
      <scheme val="minor"/>
    </font>
    <font>
      <b/>
      <u/>
      <sz val="11"/>
      <color theme="1"/>
      <name val="Calibri"/>
      <family val="2"/>
      <scheme val="minor"/>
    </font>
    <font>
      <i/>
      <u/>
      <sz val="11"/>
      <color theme="1"/>
      <name val="Calibri"/>
      <family val="2"/>
      <scheme val="minor"/>
    </font>
    <font>
      <sz val="9"/>
      <color theme="1"/>
      <name val="Calibri"/>
      <family val="2"/>
      <scheme val="minor"/>
    </font>
    <font>
      <sz val="20"/>
      <color theme="1"/>
      <name val="Calibri"/>
      <family val="2"/>
      <scheme val="minor"/>
    </font>
    <font>
      <b/>
      <i/>
      <sz val="9"/>
      <color theme="1"/>
      <name val="Calibri"/>
      <family val="2"/>
      <scheme val="minor"/>
    </font>
    <font>
      <i/>
      <sz val="9"/>
      <color theme="1"/>
      <name val="Calibri"/>
      <family val="2"/>
      <scheme val="minor"/>
    </font>
    <font>
      <sz val="12"/>
      <color theme="1"/>
      <name val="Times New Roman"/>
      <family val="1"/>
    </font>
    <font>
      <sz val="10"/>
      <name val="Calibri"/>
      <family val="2"/>
      <scheme val="minor"/>
    </font>
    <font>
      <u/>
      <sz val="10"/>
      <color theme="1"/>
      <name val="Calibri"/>
      <family val="2"/>
      <scheme val="minor"/>
    </font>
    <font>
      <b/>
      <i/>
      <sz val="10"/>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8"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64"/>
      </right>
      <top/>
      <bottom/>
      <diagonal/>
    </border>
  </borders>
  <cellStyleXfs count="3">
    <xf numFmtId="0" fontId="0" fillId="0" borderId="0"/>
    <xf numFmtId="164" fontId="4" fillId="0" borderId="0" applyFont="0" applyFill="0" applyBorder="0" applyAlignment="0" applyProtection="0"/>
    <xf numFmtId="0" fontId="19" fillId="0" borderId="0"/>
  </cellStyleXfs>
  <cellXfs count="659">
    <xf numFmtId="0" fontId="0" fillId="0" borderId="0" xfId="0"/>
    <xf numFmtId="0" fontId="1" fillId="0" borderId="0" xfId="0" applyFont="1"/>
    <xf numFmtId="165" fontId="0" fillId="0" borderId="1" xfId="1" applyNumberFormat="1" applyFont="1" applyBorder="1"/>
    <xf numFmtId="1" fontId="0" fillId="0" borderId="1" xfId="1" applyNumberFormat="1" applyFont="1" applyBorder="1"/>
    <xf numFmtId="3" fontId="0" fillId="0" borderId="1" xfId="1" applyNumberFormat="1" applyFont="1" applyBorder="1" applyAlignment="1">
      <alignment horizontal="center"/>
    </xf>
    <xf numFmtId="3" fontId="0" fillId="0" borderId="1" xfId="1" applyNumberFormat="1" applyFont="1" applyBorder="1"/>
    <xf numFmtId="0" fontId="7" fillId="0" borderId="0" xfId="0" applyFont="1"/>
    <xf numFmtId="3" fontId="0" fillId="0" borderId="26" xfId="1" applyNumberFormat="1" applyFont="1" applyBorder="1" applyAlignment="1">
      <alignment horizontal="right"/>
    </xf>
    <xf numFmtId="1" fontId="0" fillId="0" borderId="26" xfId="1" applyNumberFormat="1" applyFont="1" applyBorder="1" applyAlignment="1">
      <alignment horizontal="right"/>
    </xf>
    <xf numFmtId="3" fontId="2" fillId="0" borderId="1" xfId="0" applyNumberFormat="1" applyFont="1" applyBorder="1" applyAlignment="1">
      <alignment horizontal="right"/>
    </xf>
    <xf numFmtId="0" fontId="3" fillId="0" borderId="0" xfId="0" applyFont="1"/>
    <xf numFmtId="0" fontId="0" fillId="0" borderId="0" xfId="0" applyFont="1"/>
    <xf numFmtId="0" fontId="2" fillId="0" borderId="32" xfId="0" applyFont="1" applyBorder="1" applyAlignment="1"/>
    <xf numFmtId="3" fontId="0" fillId="0" borderId="7" xfId="0" applyNumberFormat="1" applyFont="1" applyBorder="1" applyAlignment="1">
      <alignment horizontal="right"/>
    </xf>
    <xf numFmtId="3" fontId="0" fillId="0" borderId="1" xfId="0" applyNumberFormat="1" applyFont="1" applyBorder="1" applyAlignment="1">
      <alignment horizontal="right"/>
    </xf>
    <xf numFmtId="3" fontId="0" fillId="0" borderId="1" xfId="0" applyNumberFormat="1" applyFont="1" applyBorder="1"/>
    <xf numFmtId="3" fontId="0" fillId="0" borderId="26" xfId="0" applyNumberFormat="1" applyFont="1" applyBorder="1"/>
    <xf numFmtId="0" fontId="0" fillId="0" borderId="0" xfId="0" applyFont="1" applyBorder="1"/>
    <xf numFmtId="0" fontId="0" fillId="0" borderId="20" xfId="0" applyFont="1" applyBorder="1"/>
    <xf numFmtId="3" fontId="0" fillId="0" borderId="0" xfId="0" applyNumberFormat="1" applyFont="1"/>
    <xf numFmtId="0" fontId="0" fillId="0" borderId="11" xfId="0" applyBorder="1"/>
    <xf numFmtId="0" fontId="6" fillId="0" borderId="14" xfId="0" applyFont="1" applyBorder="1"/>
    <xf numFmtId="0" fontId="5" fillId="0" borderId="19" xfId="0" applyFont="1" applyBorder="1"/>
    <xf numFmtId="166" fontId="0" fillId="0" borderId="42" xfId="1" applyNumberFormat="1" applyFont="1" applyBorder="1"/>
    <xf numFmtId="0" fontId="0" fillId="0" borderId="43" xfId="0" applyBorder="1"/>
    <xf numFmtId="166" fontId="0" fillId="0" borderId="44" xfId="0" applyNumberFormat="1" applyBorder="1"/>
    <xf numFmtId="1" fontId="0" fillId="0" borderId="42" xfId="1" applyNumberFormat="1" applyFont="1" applyBorder="1"/>
    <xf numFmtId="0" fontId="0" fillId="0" borderId="12" xfId="0" applyBorder="1"/>
    <xf numFmtId="0" fontId="0" fillId="0" borderId="13" xfId="0" applyBorder="1"/>
    <xf numFmtId="166" fontId="0" fillId="0" borderId="42" xfId="1" applyNumberFormat="1" applyFont="1" applyBorder="1" applyAlignment="1">
      <alignment horizontal="right"/>
    </xf>
    <xf numFmtId="0" fontId="0" fillId="0" borderId="42" xfId="0" applyBorder="1" applyAlignment="1">
      <alignment horizontal="right"/>
    </xf>
    <xf numFmtId="166" fontId="0" fillId="0" borderId="42" xfId="0" applyNumberFormat="1" applyBorder="1" applyAlignment="1">
      <alignment horizontal="right"/>
    </xf>
    <xf numFmtId="0" fontId="12" fillId="0" borderId="0" xfId="0" applyFont="1" applyFill="1" applyBorder="1" applyAlignment="1">
      <alignment wrapText="1"/>
    </xf>
    <xf numFmtId="165" fontId="12" fillId="0" borderId="0" xfId="0" applyNumberFormat="1" applyFont="1" applyFill="1" applyBorder="1" applyAlignment="1">
      <alignment wrapText="1"/>
    </xf>
    <xf numFmtId="165" fontId="12" fillId="0" borderId="0" xfId="0" applyNumberFormat="1" applyFont="1" applyFill="1" applyBorder="1" applyAlignment="1"/>
    <xf numFmtId="165" fontId="8" fillId="4" borderId="18" xfId="0" applyNumberFormat="1" applyFont="1" applyFill="1" applyBorder="1" applyAlignment="1">
      <alignment wrapText="1"/>
    </xf>
    <xf numFmtId="0" fontId="0" fillId="0" borderId="19" xfId="0" applyBorder="1"/>
    <xf numFmtId="0" fontId="0" fillId="0" borderId="20" xfId="0" applyBorder="1"/>
    <xf numFmtId="0" fontId="0" fillId="0" borderId="14" xfId="0" applyBorder="1"/>
    <xf numFmtId="0" fontId="1" fillId="0" borderId="13" xfId="0" applyFont="1" applyBorder="1"/>
    <xf numFmtId="0" fontId="1" fillId="0" borderId="19" xfId="0" applyFont="1" applyBorder="1"/>
    <xf numFmtId="0" fontId="1" fillId="0" borderId="14" xfId="0" applyFont="1" applyBorder="1"/>
    <xf numFmtId="0" fontId="0" fillId="0" borderId="16" xfId="0" applyBorder="1"/>
    <xf numFmtId="0" fontId="1" fillId="0" borderId="11" xfId="0" applyFont="1" applyBorder="1" applyAlignment="1">
      <alignment horizontal="center"/>
    </xf>
    <xf numFmtId="0" fontId="0" fillId="0" borderId="0" xfId="0" applyFill="1" applyBorder="1"/>
    <xf numFmtId="0" fontId="0" fillId="0" borderId="1" xfId="0" applyFont="1" applyBorder="1"/>
    <xf numFmtId="0" fontId="0" fillId="0" borderId="8"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165" fontId="16" fillId="0" borderId="1" xfId="1" applyNumberFormat="1" applyFont="1" applyBorder="1"/>
    <xf numFmtId="0" fontId="15" fillId="0" borderId="1" xfId="0" applyFont="1" applyBorder="1"/>
    <xf numFmtId="0" fontId="0" fillId="0" borderId="1" xfId="0" applyBorder="1"/>
    <xf numFmtId="0" fontId="0" fillId="3" borderId="1" xfId="0" applyFill="1" applyBorder="1"/>
    <xf numFmtId="0" fontId="20" fillId="0" borderId="1" xfId="2" applyFont="1" applyBorder="1" applyAlignment="1">
      <alignment wrapText="1"/>
    </xf>
    <xf numFmtId="0" fontId="2" fillId="0" borderId="1" xfId="0" applyFont="1" applyBorder="1" applyAlignment="1"/>
    <xf numFmtId="0" fontId="11" fillId="2" borderId="1" xfId="0" applyFont="1" applyFill="1" applyBorder="1" applyAlignment="1">
      <alignment wrapText="1"/>
    </xf>
    <xf numFmtId="3" fontId="2" fillId="2" borderId="1" xfId="0" applyNumberFormat="1" applyFont="1" applyFill="1" applyBorder="1" applyAlignment="1">
      <alignment horizontal="right"/>
    </xf>
    <xf numFmtId="3" fontId="1" fillId="0" borderId="1" xfId="1" applyNumberFormat="1" applyFont="1" applyBorder="1" applyAlignment="1">
      <alignment horizontal="center"/>
    </xf>
    <xf numFmtId="0" fontId="17" fillId="3" borderId="1" xfId="0" applyFont="1" applyFill="1" applyBorder="1" applyAlignment="1">
      <alignment vertical="top" wrapText="1"/>
    </xf>
    <xf numFmtId="164" fontId="4" fillId="3" borderId="1" xfId="1" applyFont="1" applyFill="1" applyBorder="1" applyAlignment="1">
      <alignment horizontal="left" vertical="top" wrapText="1"/>
    </xf>
    <xf numFmtId="3" fontId="4" fillId="0" borderId="1" xfId="1" applyNumberFormat="1" applyFont="1" applyBorder="1" applyAlignment="1">
      <alignment horizontal="center"/>
    </xf>
    <xf numFmtId="0" fontId="17" fillId="3" borderId="1" xfId="0" applyFont="1" applyFill="1" applyBorder="1" applyAlignment="1">
      <alignment vertical="top"/>
    </xf>
    <xf numFmtId="164" fontId="4" fillId="3" borderId="1" xfId="1" applyFont="1" applyFill="1" applyBorder="1" applyAlignment="1">
      <alignment horizontal="left"/>
    </xf>
    <xf numFmtId="0" fontId="15" fillId="0" borderId="0" xfId="0" applyFont="1" applyAlignment="1">
      <alignment vertical="center" wrapText="1"/>
    </xf>
    <xf numFmtId="0" fontId="15" fillId="0" borderId="8" xfId="0" applyFont="1" applyBorder="1" applyAlignment="1">
      <alignment vertical="center"/>
    </xf>
    <xf numFmtId="0" fontId="15" fillId="0" borderId="8" xfId="0" applyFont="1" applyBorder="1" applyAlignment="1">
      <alignment vertical="center" wrapText="1"/>
    </xf>
    <xf numFmtId="165" fontId="11" fillId="2" borderId="1" xfId="0" applyNumberFormat="1" applyFont="1" applyFill="1" applyBorder="1" applyAlignment="1">
      <alignment wrapText="1"/>
    </xf>
    <xf numFmtId="0" fontId="2" fillId="6" borderId="1" xfId="0" applyFont="1" applyFill="1" applyBorder="1" applyAlignment="1"/>
    <xf numFmtId="0" fontId="0" fillId="6" borderId="0" xfId="0" applyFill="1"/>
    <xf numFmtId="3" fontId="2" fillId="6" borderId="1" xfId="0" applyNumberFormat="1" applyFont="1" applyFill="1" applyBorder="1" applyAlignment="1">
      <alignment horizontal="right"/>
    </xf>
    <xf numFmtId="3" fontId="0" fillId="0" borderId="0" xfId="0" applyNumberFormat="1"/>
    <xf numFmtId="0" fontId="2" fillId="2" borderId="1" xfId="0" applyFont="1" applyFill="1" applyBorder="1" applyAlignment="1"/>
    <xf numFmtId="3" fontId="2" fillId="2" borderId="6" xfId="0" applyNumberFormat="1" applyFont="1" applyFill="1" applyBorder="1" applyAlignment="1">
      <alignment horizontal="right"/>
    </xf>
    <xf numFmtId="0" fontId="25" fillId="0" borderId="0" xfId="0" applyFont="1"/>
    <xf numFmtId="0" fontId="16" fillId="0" borderId="0" xfId="0" applyFont="1"/>
    <xf numFmtId="0" fontId="16" fillId="0" borderId="1" xfId="0" applyFont="1" applyBorder="1"/>
    <xf numFmtId="0" fontId="16" fillId="0" borderId="1" xfId="0" applyFont="1" applyBorder="1" applyAlignment="1">
      <alignment wrapText="1"/>
    </xf>
    <xf numFmtId="0" fontId="26" fillId="7" borderId="1" xfId="0" applyFont="1" applyFill="1" applyBorder="1" applyAlignment="1">
      <alignment vertical="center" wrapText="1"/>
    </xf>
    <xf numFmtId="0" fontId="16" fillId="7" borderId="1" xfId="0" applyFont="1" applyFill="1" applyBorder="1" applyAlignment="1">
      <alignment wrapText="1"/>
    </xf>
    <xf numFmtId="0" fontId="16" fillId="0" borderId="6" xfId="0" applyFont="1" applyBorder="1"/>
    <xf numFmtId="0" fontId="16" fillId="0" borderId="6" xfId="0" applyFont="1" applyBorder="1" applyAlignment="1">
      <alignment wrapText="1"/>
    </xf>
    <xf numFmtId="0" fontId="16" fillId="0" borderId="7" xfId="0" applyFont="1" applyBorder="1"/>
    <xf numFmtId="0" fontId="16" fillId="0" borderId="7" xfId="0" applyFont="1" applyBorder="1" applyAlignment="1">
      <alignment wrapText="1"/>
    </xf>
    <xf numFmtId="3" fontId="16" fillId="0" borderId="1" xfId="0" applyNumberFormat="1" applyFont="1" applyBorder="1" applyAlignment="1">
      <alignment wrapText="1"/>
    </xf>
    <xf numFmtId="0" fontId="16" fillId="0" borderId="51" xfId="0" applyFont="1" applyBorder="1" applyAlignment="1">
      <alignment wrapText="1"/>
    </xf>
    <xf numFmtId="3" fontId="16" fillId="0" borderId="1" xfId="0" applyNumberFormat="1" applyFont="1" applyBorder="1"/>
    <xf numFmtId="0" fontId="16" fillId="0" borderId="1" xfId="0" applyFont="1" applyFill="1" applyBorder="1"/>
    <xf numFmtId="0" fontId="16" fillId="0" borderId="1" xfId="2" applyFont="1" applyFill="1" applyBorder="1" applyAlignment="1">
      <alignment wrapText="1"/>
    </xf>
    <xf numFmtId="3" fontId="16" fillId="0" borderId="8" xfId="0" applyNumberFormat="1" applyFont="1" applyBorder="1"/>
    <xf numFmtId="3" fontId="16" fillId="0" borderId="10" xfId="0" applyNumberFormat="1" applyFont="1" applyBorder="1" applyAlignment="1">
      <alignment wrapText="1"/>
    </xf>
    <xf numFmtId="3" fontId="16" fillId="0" borderId="6" xfId="0" applyNumberFormat="1" applyFont="1" applyBorder="1" applyAlignment="1">
      <alignment wrapText="1"/>
    </xf>
    <xf numFmtId="3" fontId="16" fillId="0" borderId="8" xfId="0" applyNumberFormat="1" applyFont="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3" fontId="2" fillId="2" borderId="1" xfId="0" applyNumberFormat="1" applyFont="1" applyFill="1" applyBorder="1"/>
    <xf numFmtId="3" fontId="2" fillId="2" borderId="26" xfId="0" applyNumberFormat="1" applyFont="1" applyFill="1" applyBorder="1"/>
    <xf numFmtId="3" fontId="2" fillId="2" borderId="6" xfId="0" applyNumberFormat="1" applyFont="1" applyFill="1" applyBorder="1"/>
    <xf numFmtId="3" fontId="2" fillId="2" borderId="24" xfId="0" applyNumberFormat="1" applyFont="1" applyFill="1" applyBorder="1"/>
    <xf numFmtId="3" fontId="2" fillId="2" borderId="1" xfId="1" applyNumberFormat="1" applyFont="1" applyFill="1" applyBorder="1"/>
    <xf numFmtId="3" fontId="2" fillId="2" borderId="26" xfId="1" applyNumberFormat="1" applyFont="1" applyFill="1" applyBorder="1"/>
    <xf numFmtId="3" fontId="2" fillId="2" borderId="6" xfId="1" applyNumberFormat="1" applyFont="1" applyFill="1" applyBorder="1"/>
    <xf numFmtId="3" fontId="2" fillId="2" borderId="24" xfId="1" applyNumberFormat="1" applyFont="1" applyFill="1" applyBorder="1" applyAlignment="1">
      <alignment horizontal="right"/>
    </xf>
    <xf numFmtId="165" fontId="2" fillId="2" borderId="1" xfId="1" applyNumberFormat="1" applyFont="1" applyFill="1" applyBorder="1"/>
    <xf numFmtId="1" fontId="2" fillId="2" borderId="26" xfId="1" applyNumberFormat="1" applyFont="1" applyFill="1" applyBorder="1"/>
    <xf numFmtId="1" fontId="2" fillId="2" borderId="33" xfId="1" applyNumberFormat="1" applyFont="1" applyFill="1" applyBorder="1"/>
    <xf numFmtId="1" fontId="2" fillId="2" borderId="34" xfId="1" applyNumberFormat="1" applyFont="1" applyFill="1" applyBorder="1" applyAlignment="1">
      <alignment horizontal="right"/>
    </xf>
    <xf numFmtId="165" fontId="27" fillId="4" borderId="1" xfId="1" applyNumberFormat="1" applyFont="1" applyFill="1" applyBorder="1"/>
    <xf numFmtId="1" fontId="27" fillId="4" borderId="26" xfId="1" applyNumberFormat="1" applyFont="1" applyFill="1" applyBorder="1" applyAlignment="1">
      <alignment horizontal="right"/>
    </xf>
    <xf numFmtId="3" fontId="2" fillId="4" borderId="1" xfId="0" applyNumberFormat="1" applyFont="1" applyFill="1" applyBorder="1" applyAlignment="1"/>
    <xf numFmtId="3" fontId="0" fillId="2" borderId="1" xfId="0" applyNumberFormat="1" applyFont="1" applyFill="1" applyBorder="1" applyAlignment="1">
      <alignment horizontal="right"/>
    </xf>
    <xf numFmtId="3" fontId="0" fillId="2" borderId="1" xfId="1" applyNumberFormat="1" applyFont="1" applyFill="1" applyBorder="1" applyAlignment="1">
      <alignment horizontal="right"/>
    </xf>
    <xf numFmtId="3" fontId="0" fillId="0" borderId="0" xfId="1" applyNumberFormat="1" applyFont="1" applyBorder="1" applyAlignment="1">
      <alignment horizontal="center"/>
    </xf>
    <xf numFmtId="0" fontId="28" fillId="0" borderId="8" xfId="0" applyFont="1" applyBorder="1" applyAlignment="1">
      <alignment vertical="center" wrapText="1"/>
    </xf>
    <xf numFmtId="164" fontId="4" fillId="3" borderId="1" xfId="1" applyFont="1" applyFill="1" applyBorder="1" applyAlignment="1">
      <alignment horizontal="right"/>
    </xf>
    <xf numFmtId="0" fontId="17" fillId="3" borderId="0" xfId="0" applyFont="1" applyFill="1" applyBorder="1" applyAlignment="1">
      <alignment vertical="top"/>
    </xf>
    <xf numFmtId="164" fontId="17" fillId="3" borderId="1" xfId="0" applyNumberFormat="1" applyFont="1" applyFill="1" applyBorder="1" applyAlignment="1">
      <alignment vertical="top"/>
    </xf>
    <xf numFmtId="0" fontId="6" fillId="3" borderId="0" xfId="0" applyFont="1" applyFill="1" applyBorder="1" applyAlignment="1">
      <alignment horizontal="center" wrapText="1"/>
    </xf>
    <xf numFmtId="3" fontId="9" fillId="3" borderId="0" xfId="0" applyNumberFormat="1" applyFont="1" applyFill="1" applyBorder="1" applyAlignment="1">
      <alignment horizontal="right"/>
    </xf>
    <xf numFmtId="0" fontId="6" fillId="3" borderId="0" xfId="0" applyFont="1" applyFill="1" applyBorder="1" applyAlignment="1">
      <alignment horizontal="right"/>
    </xf>
    <xf numFmtId="0" fontId="16" fillId="8" borderId="1" xfId="0" applyFont="1" applyFill="1" applyBorder="1"/>
    <xf numFmtId="0" fontId="16" fillId="8" borderId="1" xfId="0" applyFont="1" applyFill="1" applyBorder="1" applyAlignment="1">
      <alignment horizontal="center" wrapText="1"/>
    </xf>
    <xf numFmtId="0" fontId="16" fillId="2" borderId="1" xfId="0" applyFont="1" applyFill="1" applyBorder="1"/>
    <xf numFmtId="3" fontId="16" fillId="2" borderId="1" xfId="0" applyNumberFormat="1" applyFont="1" applyFill="1" applyBorder="1"/>
    <xf numFmtId="3" fontId="16" fillId="2" borderId="8" xfId="0" applyNumberFormat="1" applyFont="1" applyFill="1" applyBorder="1"/>
    <xf numFmtId="0" fontId="16" fillId="0" borderId="51" xfId="0" applyFont="1" applyFill="1" applyBorder="1"/>
    <xf numFmtId="0" fontId="16" fillId="2" borderId="7" xfId="0" applyFont="1" applyFill="1" applyBorder="1"/>
    <xf numFmtId="3" fontId="16" fillId="2" borderId="7" xfId="0" applyNumberFormat="1" applyFont="1" applyFill="1" applyBorder="1"/>
    <xf numFmtId="3" fontId="16" fillId="2" borderId="3" xfId="0" applyNumberFormat="1" applyFont="1" applyFill="1" applyBorder="1"/>
    <xf numFmtId="3" fontId="16" fillId="0" borderId="0" xfId="0" applyNumberFormat="1" applyFont="1"/>
    <xf numFmtId="2" fontId="16" fillId="0" borderId="0" xfId="0" applyNumberFormat="1" applyFont="1" applyBorder="1"/>
    <xf numFmtId="0" fontId="16" fillId="9" borderId="1" xfId="0" applyFont="1" applyFill="1" applyBorder="1"/>
    <xf numFmtId="3" fontId="16" fillId="9" borderId="1" xfId="0" applyNumberFormat="1" applyFont="1" applyFill="1" applyBorder="1"/>
    <xf numFmtId="0" fontId="16" fillId="0" borderId="10" xfId="0" applyFont="1" applyBorder="1"/>
    <xf numFmtId="3" fontId="16" fillId="2" borderId="9" xfId="0" applyNumberFormat="1" applyFont="1" applyFill="1" applyBorder="1"/>
    <xf numFmtId="3" fontId="16" fillId="2" borderId="10" xfId="0" applyNumberFormat="1" applyFont="1" applyFill="1" applyBorder="1"/>
    <xf numFmtId="3" fontId="16" fillId="2" borderId="16" xfId="0" applyNumberFormat="1" applyFont="1" applyFill="1" applyBorder="1"/>
    <xf numFmtId="3" fontId="16" fillId="2" borderId="4" xfId="0" applyNumberFormat="1" applyFont="1" applyFill="1" applyBorder="1"/>
    <xf numFmtId="0" fontId="0" fillId="0" borderId="0" xfId="0" applyAlignment="1">
      <alignment wrapText="1"/>
    </xf>
    <xf numFmtId="0" fontId="1" fillId="0" borderId="1" xfId="0" applyFont="1" applyBorder="1" applyAlignment="1">
      <alignment horizontal="center" vertical="center" wrapText="1"/>
    </xf>
    <xf numFmtId="2" fontId="0" fillId="0" borderId="0" xfId="0" applyNumberFormat="1"/>
    <xf numFmtId="4" fontId="0" fillId="0" borderId="0" xfId="0" applyNumberFormat="1"/>
    <xf numFmtId="0" fontId="1" fillId="0" borderId="0" xfId="0" applyFont="1" applyAlignment="1">
      <alignment horizontal="center" wrapText="1"/>
    </xf>
    <xf numFmtId="166" fontId="1" fillId="0" borderId="0" xfId="1" applyNumberFormat="1" applyFont="1"/>
    <xf numFmtId="0" fontId="31" fillId="2" borderId="2" xfId="0" applyFont="1" applyFill="1" applyBorder="1" applyAlignment="1">
      <alignment horizontal="center" vertical="center" wrapText="1"/>
    </xf>
    <xf numFmtId="3" fontId="31" fillId="2" borderId="1" xfId="0" applyNumberFormat="1" applyFont="1" applyFill="1" applyBorder="1" applyAlignment="1">
      <alignment horizontal="center" vertical="center" wrapText="1"/>
    </xf>
    <xf numFmtId="3" fontId="31" fillId="2" borderId="54" xfId="0" applyNumberFormat="1" applyFont="1" applyFill="1" applyBorder="1" applyAlignment="1">
      <alignment horizontal="center" vertical="center" wrapText="1"/>
    </xf>
    <xf numFmtId="3" fontId="31" fillId="2" borderId="55" xfId="0" applyNumberFormat="1" applyFont="1" applyFill="1" applyBorder="1" applyAlignment="1">
      <alignment horizontal="center" vertical="center" wrapText="1"/>
    </xf>
    <xf numFmtId="0" fontId="19" fillId="3" borderId="1" xfId="0" applyFont="1" applyFill="1" applyBorder="1" applyAlignment="1">
      <alignment vertical="center" wrapText="1"/>
    </xf>
    <xf numFmtId="3" fontId="19" fillId="3" borderId="1" xfId="0" applyNumberFormat="1" applyFont="1" applyFill="1" applyBorder="1" applyAlignment="1">
      <alignment horizontal="center" vertical="center"/>
    </xf>
    <xf numFmtId="0" fontId="19" fillId="3" borderId="1" xfId="0" applyFont="1" applyFill="1" applyBorder="1" applyAlignment="1">
      <alignment wrapText="1"/>
    </xf>
    <xf numFmtId="3" fontId="19" fillId="3" borderId="1" xfId="0" applyNumberFormat="1" applyFont="1" applyFill="1" applyBorder="1" applyAlignment="1">
      <alignment horizontal="center"/>
    </xf>
    <xf numFmtId="0" fontId="31" fillId="3" borderId="1" xfId="0" applyFont="1" applyFill="1" applyBorder="1" applyAlignment="1">
      <alignment wrapText="1"/>
    </xf>
    <xf numFmtId="3" fontId="31" fillId="3" borderId="1" xfId="0" applyNumberFormat="1" applyFont="1" applyFill="1" applyBorder="1" applyAlignment="1">
      <alignment horizontal="center"/>
    </xf>
    <xf numFmtId="3" fontId="0" fillId="0" borderId="1" xfId="0" applyNumberFormat="1" applyBorder="1"/>
    <xf numFmtId="0" fontId="9" fillId="3" borderId="0" xfId="0" applyFont="1" applyFill="1" applyBorder="1" applyAlignment="1">
      <alignment horizontal="center"/>
    </xf>
    <xf numFmtId="0" fontId="10" fillId="3" borderId="0" xfId="0" applyFont="1" applyFill="1" applyBorder="1" applyAlignment="1">
      <alignment horizontal="center" wrapText="1"/>
    </xf>
    <xf numFmtId="0" fontId="0" fillId="3" borderId="0" xfId="0" applyFill="1"/>
    <xf numFmtId="3" fontId="1" fillId="0" borderId="1" xfId="0" applyNumberFormat="1" applyFont="1" applyBorder="1" applyAlignment="1">
      <alignment horizontal="center" wrapText="1"/>
    </xf>
    <xf numFmtId="165" fontId="0" fillId="0" borderId="0" xfId="0" applyNumberFormat="1"/>
    <xf numFmtId="0" fontId="21" fillId="0" borderId="1" xfId="2" applyFont="1" applyBorder="1" applyAlignment="1">
      <alignment wrapText="1"/>
    </xf>
    <xf numFmtId="3" fontId="4" fillId="0" borderId="1" xfId="0" applyNumberFormat="1" applyFont="1" applyBorder="1" applyAlignment="1">
      <alignment horizontal="center" wrapText="1"/>
    </xf>
    <xf numFmtId="0" fontId="21" fillId="0" borderId="8" xfId="2" applyFont="1" applyBorder="1" applyAlignment="1">
      <alignment wrapText="1"/>
    </xf>
    <xf numFmtId="0" fontId="15" fillId="0" borderId="0" xfId="0" applyFont="1" applyAlignment="1">
      <alignment wrapText="1"/>
    </xf>
    <xf numFmtId="0" fontId="15" fillId="3" borderId="8" xfId="0" applyFont="1" applyFill="1" applyBorder="1" applyAlignment="1">
      <alignment vertical="center" wrapText="1"/>
    </xf>
    <xf numFmtId="165" fontId="0" fillId="3" borderId="1" xfId="1" applyNumberFormat="1" applyFont="1" applyFill="1" applyBorder="1"/>
    <xf numFmtId="0" fontId="1" fillId="3" borderId="1" xfId="0" applyFont="1" applyFill="1" applyBorder="1" applyAlignment="1">
      <alignment horizontal="center" wrapText="1"/>
    </xf>
    <xf numFmtId="0" fontId="0" fillId="3" borderId="8" xfId="0" applyFill="1" applyBorder="1" applyAlignment="1">
      <alignment wrapText="1"/>
    </xf>
    <xf numFmtId="3" fontId="16" fillId="0" borderId="0" xfId="0" applyNumberFormat="1" applyFont="1" applyBorder="1"/>
    <xf numFmtId="0" fontId="0" fillId="0" borderId="0" xfId="0" applyFont="1" applyFill="1" applyBorder="1" applyAlignment="1">
      <alignment horizontal="center" wrapText="1"/>
    </xf>
    <xf numFmtId="0" fontId="16" fillId="0" borderId="0" xfId="0" applyFont="1" applyFill="1" applyBorder="1" applyAlignment="1">
      <alignment horizontal="center" wrapText="1"/>
    </xf>
    <xf numFmtId="0" fontId="16" fillId="0" borderId="0" xfId="0" applyFont="1" applyFill="1" applyBorder="1"/>
    <xf numFmtId="3" fontId="16" fillId="0" borderId="0" xfId="0" applyNumberFormat="1" applyFont="1" applyFill="1" applyBorder="1"/>
    <xf numFmtId="2" fontId="16" fillId="0" borderId="0" xfId="0" applyNumberFormat="1" applyFont="1" applyFill="1" applyBorder="1" applyAlignment="1">
      <alignment horizontal="center"/>
    </xf>
    <xf numFmtId="2" fontId="16" fillId="0" borderId="0" xfId="0" applyNumberFormat="1" applyFont="1" applyFill="1" applyBorder="1"/>
    <xf numFmtId="0" fontId="16" fillId="0" borderId="0" xfId="0" applyFont="1" applyFill="1"/>
    <xf numFmtId="0" fontId="0" fillId="0" borderId="0" xfId="0" applyFill="1"/>
    <xf numFmtId="0" fontId="16" fillId="2" borderId="1" xfId="0" applyFont="1" applyFill="1" applyBorder="1" applyAlignment="1">
      <alignment wrapText="1"/>
    </xf>
    <xf numFmtId="0" fontId="16" fillId="0" borderId="7" xfId="0" applyFont="1" applyBorder="1" applyAlignment="1">
      <alignment horizontal="center" vertical="center" wrapText="1"/>
    </xf>
    <xf numFmtId="3" fontId="26" fillId="0" borderId="1" xfId="0" applyNumberFormat="1" applyFont="1" applyBorder="1" applyAlignment="1">
      <alignment horizontal="center" wrapText="1"/>
    </xf>
    <xf numFmtId="0" fontId="16" fillId="0" borderId="1" xfId="0" applyFont="1" applyBorder="1" applyAlignment="1">
      <alignment horizontal="left" wrapText="1"/>
    </xf>
    <xf numFmtId="0" fontId="16" fillId="0" borderId="7" xfId="0" applyFont="1" applyBorder="1" applyAlignment="1">
      <alignment horizontal="left" wrapText="1"/>
    </xf>
    <xf numFmtId="0" fontId="16" fillId="0" borderId="1" xfId="2" applyFont="1" applyBorder="1" applyAlignment="1">
      <alignment horizontal="left" wrapText="1"/>
    </xf>
    <xf numFmtId="0" fontId="16" fillId="0" borderId="1" xfId="0" applyFont="1" applyBorder="1" applyAlignment="1">
      <alignment horizontal="left" vertical="center" wrapText="1"/>
    </xf>
    <xf numFmtId="0" fontId="16" fillId="0" borderId="1" xfId="0" applyFont="1" applyBorder="1" applyAlignment="1">
      <alignment horizontal="left"/>
    </xf>
    <xf numFmtId="0" fontId="16" fillId="3" borderId="1" xfId="0" applyFont="1" applyFill="1" applyBorder="1" applyAlignment="1">
      <alignment horizontal="left" wrapText="1"/>
    </xf>
    <xf numFmtId="0" fontId="16" fillId="0" borderId="6" xfId="0" applyFont="1" applyBorder="1" applyAlignment="1">
      <alignment horizontal="left" wrapText="1"/>
    </xf>
    <xf numFmtId="0" fontId="16" fillId="7" borderId="1" xfId="0" applyFont="1" applyFill="1" applyBorder="1" applyAlignment="1">
      <alignment horizontal="left"/>
    </xf>
    <xf numFmtId="0" fontId="16" fillId="7" borderId="1" xfId="0" applyFont="1" applyFill="1" applyBorder="1" applyAlignment="1">
      <alignment horizontal="left" wrapText="1"/>
    </xf>
    <xf numFmtId="0" fontId="16" fillId="0" borderId="7" xfId="0" applyFont="1" applyBorder="1" applyAlignment="1">
      <alignment horizontal="left" vertical="center" wrapText="1"/>
    </xf>
    <xf numFmtId="0" fontId="16" fillId="0" borderId="7" xfId="0" applyFont="1" applyBorder="1" applyAlignment="1">
      <alignment horizontal="center" vertical="center" wrapText="1"/>
    </xf>
    <xf numFmtId="0" fontId="16" fillId="0" borderId="7"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0" borderId="7" xfId="0" applyFont="1" applyFill="1" applyBorder="1" applyAlignment="1">
      <alignment horizontal="left" vertical="center" wrapText="1"/>
    </xf>
    <xf numFmtId="0" fontId="16" fillId="0" borderId="10" xfId="0" applyFont="1" applyBorder="1" applyAlignment="1">
      <alignment horizontal="left"/>
    </xf>
    <xf numFmtId="0" fontId="16" fillId="3" borderId="10" xfId="0" applyFont="1" applyFill="1" applyBorder="1" applyAlignment="1">
      <alignment horizontal="left" wrapText="1"/>
    </xf>
    <xf numFmtId="0" fontId="16" fillId="0" borderId="10" xfId="0" applyFont="1" applyBorder="1" applyAlignment="1">
      <alignment horizontal="left" wrapText="1"/>
    </xf>
    <xf numFmtId="0" fontId="30" fillId="0" borderId="0" xfId="0" applyFont="1" applyAlignment="1">
      <alignment horizontal="left"/>
    </xf>
    <xf numFmtId="0" fontId="16" fillId="0" borderId="0" xfId="0" applyFont="1" applyAlignment="1">
      <alignment horizontal="left"/>
    </xf>
    <xf numFmtId="0" fontId="16" fillId="0" borderId="6" xfId="0" applyFont="1" applyBorder="1" applyAlignment="1">
      <alignment horizontal="left"/>
    </xf>
    <xf numFmtId="0" fontId="16" fillId="0" borderId="0" xfId="0" applyFont="1" applyBorder="1" applyAlignment="1">
      <alignment horizontal="left" wrapText="1"/>
    </xf>
    <xf numFmtId="0" fontId="16" fillId="0" borderId="0" xfId="0" applyFont="1" applyBorder="1" applyAlignment="1">
      <alignment horizontal="left"/>
    </xf>
    <xf numFmtId="0" fontId="30" fillId="0" borderId="1" xfId="0" applyFont="1" applyBorder="1" applyAlignment="1">
      <alignment horizontal="left"/>
    </xf>
    <xf numFmtId="3" fontId="16" fillId="0" borderId="1" xfId="0" applyNumberFormat="1" applyFont="1" applyBorder="1" applyAlignment="1">
      <alignment horizontal="left" wrapText="1"/>
    </xf>
    <xf numFmtId="3" fontId="16" fillId="0" borderId="1" xfId="0" applyNumberFormat="1" applyFont="1" applyBorder="1" applyAlignment="1">
      <alignment horizontal="left"/>
    </xf>
    <xf numFmtId="0" fontId="25" fillId="0" borderId="1" xfId="0" applyFont="1" applyBorder="1" applyAlignment="1">
      <alignment horizontal="left"/>
    </xf>
    <xf numFmtId="0" fontId="25" fillId="0" borderId="0" xfId="0" applyFont="1" applyAlignment="1">
      <alignment horizontal="left"/>
    </xf>
    <xf numFmtId="0" fontId="16" fillId="0" borderId="1" xfId="0" applyFont="1" applyFill="1" applyBorder="1" applyAlignment="1">
      <alignment horizontal="left" vertical="center" wrapText="1"/>
    </xf>
    <xf numFmtId="0" fontId="0" fillId="0" borderId="1" xfId="0" applyFont="1" applyBorder="1" applyAlignment="1">
      <alignment horizontal="left" wrapText="1"/>
    </xf>
    <xf numFmtId="0" fontId="0" fillId="0" borderId="0" xfId="0" applyFont="1" applyAlignment="1">
      <alignment horizontal="left" wrapText="1"/>
    </xf>
    <xf numFmtId="0" fontId="16" fillId="0" borderId="51" xfId="0" applyFont="1" applyBorder="1" applyAlignment="1">
      <alignment horizontal="left"/>
    </xf>
    <xf numFmtId="0" fontId="22" fillId="0" borderId="1" xfId="0" applyFont="1" applyBorder="1" applyAlignment="1">
      <alignment horizontal="left" wrapText="1"/>
    </xf>
    <xf numFmtId="0" fontId="16" fillId="0" borderId="51" xfId="0" applyFont="1" applyBorder="1" applyAlignment="1">
      <alignment horizontal="left" wrapText="1"/>
    </xf>
    <xf numFmtId="0" fontId="0" fillId="0" borderId="0" xfId="0" applyAlignment="1">
      <alignment horizontal="left" indent="2"/>
    </xf>
    <xf numFmtId="0" fontId="0" fillId="0" borderId="0" xfId="0" applyAlignment="1">
      <alignment horizontal="left" indent="3"/>
    </xf>
    <xf numFmtId="0" fontId="33" fillId="0" borderId="1" xfId="0" applyFont="1" applyBorder="1" applyAlignment="1">
      <alignment horizontal="left" wrapText="1"/>
    </xf>
    <xf numFmtId="0" fontId="34" fillId="0" borderId="10" xfId="0" applyFont="1" applyBorder="1" applyAlignment="1">
      <alignment horizontal="left"/>
    </xf>
    <xf numFmtId="0" fontId="0" fillId="4" borderId="0" xfId="0" applyFont="1" applyFill="1"/>
    <xf numFmtId="3" fontId="0" fillId="0" borderId="8" xfId="0" applyNumberFormat="1" applyFont="1" applyBorder="1" applyAlignment="1">
      <alignment horizontal="right"/>
    </xf>
    <xf numFmtId="1" fontId="0" fillId="0" borderId="8" xfId="1" applyNumberFormat="1" applyFont="1" applyBorder="1" applyAlignment="1">
      <alignment horizontal="right"/>
    </xf>
    <xf numFmtId="0" fontId="0" fillId="0" borderId="0" xfId="0" applyBorder="1"/>
    <xf numFmtId="3" fontId="19" fillId="3" borderId="0" xfId="0" applyNumberFormat="1" applyFont="1" applyFill="1" applyBorder="1" applyAlignment="1">
      <alignment horizontal="center" vertical="center"/>
    </xf>
    <xf numFmtId="0" fontId="0" fillId="0" borderId="1" xfId="0" applyBorder="1" applyAlignment="1">
      <alignment wrapText="1"/>
    </xf>
    <xf numFmtId="0" fontId="16" fillId="0" borderId="7" xfId="0" applyFont="1" applyBorder="1" applyAlignment="1">
      <alignment horizontal="center" vertical="center" wrapText="1"/>
    </xf>
    <xf numFmtId="0" fontId="0" fillId="0" borderId="8" xfId="0" applyFont="1" applyBorder="1" applyAlignment="1">
      <alignment horizontal="left" vertical="center" wrapText="1"/>
    </xf>
    <xf numFmtId="0" fontId="27" fillId="4" borderId="8" xfId="0" applyFont="1" applyFill="1" applyBorder="1" applyAlignment="1">
      <alignment horizontal="left" vertical="center" wrapText="1"/>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6" fillId="5" borderId="21" xfId="0" applyFont="1" applyFill="1" applyBorder="1" applyAlignment="1">
      <alignment horizontal="center"/>
    </xf>
    <xf numFmtId="0" fontId="6" fillId="5" borderId="4" xfId="0" applyFont="1" applyFill="1" applyBorder="1" applyAlignment="1">
      <alignment horizontal="center"/>
    </xf>
    <xf numFmtId="0" fontId="6" fillId="5" borderId="22" xfId="0" applyFont="1" applyFill="1" applyBorder="1" applyAlignment="1">
      <alignment horizontal="center"/>
    </xf>
    <xf numFmtId="0" fontId="1" fillId="0" borderId="1" xfId="0" applyFont="1" applyBorder="1" applyAlignment="1">
      <alignment horizontal="center" vertical="center" wrapText="1"/>
    </xf>
    <xf numFmtId="165" fontId="1" fillId="0" borderId="1" xfId="1" applyNumberFormat="1" applyFont="1" applyBorder="1" applyAlignment="1">
      <alignment horizontal="center" wrapText="1"/>
    </xf>
    <xf numFmtId="1" fontId="1" fillId="0" borderId="26" xfId="1" applyNumberFormat="1" applyFont="1" applyBorder="1" applyAlignment="1">
      <alignment horizontal="center" wrapText="1"/>
    </xf>
    <xf numFmtId="3" fontId="6" fillId="4" borderId="12" xfId="0" applyNumberFormat="1" applyFont="1" applyFill="1" applyBorder="1" applyAlignment="1">
      <alignment horizontal="right"/>
    </xf>
    <xf numFmtId="0" fontId="6" fillId="4" borderId="15" xfId="0" applyFont="1" applyFill="1" applyBorder="1" applyAlignment="1">
      <alignment horizontal="right"/>
    </xf>
    <xf numFmtId="3" fontId="6" fillId="4" borderId="13" xfId="0" applyNumberFormat="1" applyFont="1" applyFill="1" applyBorder="1" applyAlignment="1">
      <alignment horizontal="right"/>
    </xf>
    <xf numFmtId="0" fontId="6" fillId="4" borderId="16" xfId="0" applyFont="1" applyFill="1" applyBorder="1" applyAlignment="1">
      <alignment horizontal="right"/>
    </xf>
    <xf numFmtId="0" fontId="0" fillId="0" borderId="8" xfId="0" applyFont="1" applyBorder="1" applyAlignment="1">
      <alignment horizontal="center" vertical="center" wrapText="1"/>
    </xf>
    <xf numFmtId="0" fontId="6" fillId="4" borderId="12" xfId="0" applyFont="1" applyFill="1" applyBorder="1" applyAlignment="1">
      <alignment horizontal="center" wrapText="1"/>
    </xf>
    <xf numFmtId="0" fontId="6" fillId="4" borderId="15" xfId="0" applyFont="1" applyFill="1" applyBorder="1" applyAlignment="1">
      <alignment horizontal="center" wrapText="1"/>
    </xf>
    <xf numFmtId="0" fontId="0"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3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8" xfId="0" applyFont="1" applyBorder="1" applyAlignment="1">
      <alignment horizontal="left" wrapText="1"/>
    </xf>
    <xf numFmtId="0" fontId="1" fillId="0" borderId="1" xfId="0" applyFont="1" applyBorder="1" applyAlignment="1">
      <alignment horizontal="center" wrapText="1"/>
    </xf>
    <xf numFmtId="0" fontId="1" fillId="0" borderId="26" xfId="0" applyFont="1" applyBorder="1" applyAlignment="1">
      <alignment horizontal="center" wrapText="1"/>
    </xf>
    <xf numFmtId="0" fontId="16" fillId="0" borderId="19" xfId="0" applyFont="1" applyBorder="1"/>
    <xf numFmtId="0" fontId="34" fillId="0" borderId="23" xfId="0" applyFont="1" applyBorder="1" applyAlignment="1">
      <alignment horizontal="center" vertical="top"/>
    </xf>
    <xf numFmtId="0" fontId="34" fillId="0" borderId="25" xfId="0" applyFont="1" applyBorder="1" applyAlignment="1">
      <alignment horizontal="left" vertical="top"/>
    </xf>
    <xf numFmtId="0" fontId="16" fillId="3" borderId="0" xfId="0" applyFont="1" applyFill="1" applyBorder="1" applyAlignment="1">
      <alignment horizontal="center" wrapText="1"/>
    </xf>
    <xf numFmtId="0" fontId="34" fillId="0" borderId="29" xfId="0" applyFont="1" applyBorder="1" applyAlignment="1"/>
    <xf numFmtId="0" fontId="16" fillId="3" borderId="19" xfId="0" applyFont="1" applyFill="1" applyBorder="1" applyAlignment="1">
      <alignment horizontal="center" wrapText="1"/>
    </xf>
    <xf numFmtId="0" fontId="34" fillId="0" borderId="23" xfId="0" applyFont="1" applyBorder="1" applyAlignment="1"/>
    <xf numFmtId="0" fontId="34" fillId="0" borderId="32" xfId="0" applyFont="1" applyBorder="1" applyAlignment="1"/>
    <xf numFmtId="0" fontId="33" fillId="0" borderId="0" xfId="0" applyFont="1" applyFill="1" applyBorder="1" applyAlignment="1">
      <alignment wrapText="1"/>
    </xf>
    <xf numFmtId="0" fontId="34" fillId="0" borderId="1" xfId="0" applyFont="1" applyBorder="1" applyAlignment="1">
      <alignment vertical="center" wrapText="1"/>
    </xf>
    <xf numFmtId="0" fontId="16" fillId="3" borderId="1" xfId="0" applyFont="1" applyFill="1" applyBorder="1" applyAlignment="1">
      <alignment horizontal="center" wrapText="1"/>
    </xf>
    <xf numFmtId="165" fontId="0" fillId="0" borderId="6" xfId="1" applyNumberFormat="1" applyFont="1" applyBorder="1"/>
    <xf numFmtId="1" fontId="0" fillId="0" borderId="24" xfId="1" applyNumberFormat="1" applyFont="1" applyBorder="1" applyAlignment="1">
      <alignment horizontal="right"/>
    </xf>
    <xf numFmtId="0" fontId="0" fillId="0" borderId="6" xfId="0" applyFont="1" applyBorder="1"/>
    <xf numFmtId="3" fontId="6" fillId="3" borderId="1" xfId="0" applyNumberFormat="1" applyFont="1" applyFill="1" applyBorder="1" applyAlignment="1">
      <alignment horizontal="right"/>
    </xf>
    <xf numFmtId="0" fontId="16" fillId="0" borderId="29" xfId="0" applyFont="1" applyBorder="1" applyAlignment="1">
      <alignment horizontal="center" vertical="center" wrapText="1"/>
    </xf>
    <xf numFmtId="0" fontId="34" fillId="0" borderId="27" xfId="0" applyFont="1" applyBorder="1" applyAlignment="1">
      <alignment horizontal="center" vertical="center"/>
    </xf>
    <xf numFmtId="0" fontId="34" fillId="0" borderId="25" xfId="0" applyFont="1" applyBorder="1" applyAlignment="1">
      <alignment horizontal="center" vertical="center"/>
    </xf>
    <xf numFmtId="0" fontId="16" fillId="4" borderId="11" xfId="0" applyFont="1" applyFill="1" applyBorder="1" applyAlignment="1">
      <alignment horizontal="center" wrapText="1"/>
    </xf>
    <xf numFmtId="0" fontId="16" fillId="4" borderId="14" xfId="0" applyFont="1" applyFill="1" applyBorder="1" applyAlignment="1">
      <alignment horizont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34" fillId="0" borderId="23" xfId="0" applyFont="1" applyBorder="1" applyAlignment="1">
      <alignment horizontal="center" vertical="center"/>
    </xf>
    <xf numFmtId="0" fontId="34" fillId="0" borderId="27" xfId="0" applyFont="1" applyBorder="1" applyAlignment="1">
      <alignment vertical="center" wrapText="1"/>
    </xf>
    <xf numFmtId="0" fontId="34" fillId="0" borderId="25" xfId="0" applyFont="1" applyBorder="1" applyAlignment="1">
      <alignment vertical="center" wrapText="1"/>
    </xf>
    <xf numFmtId="165" fontId="37" fillId="2" borderId="1" xfId="0" applyNumberFormat="1" applyFont="1" applyFill="1" applyBorder="1"/>
    <xf numFmtId="0" fontId="0" fillId="0" borderId="8" xfId="0" applyFont="1" applyBorder="1" applyAlignment="1">
      <alignment vertical="center" wrapText="1"/>
    </xf>
    <xf numFmtId="0" fontId="0" fillId="0" borderId="6" xfId="0" applyFont="1" applyBorder="1" applyAlignment="1">
      <alignment horizontal="left" vertical="center" wrapText="1"/>
    </xf>
    <xf numFmtId="0" fontId="6" fillId="3" borderId="1" xfId="0" applyFont="1" applyFill="1" applyBorder="1" applyAlignment="1">
      <alignment horizontal="center" wrapText="1"/>
    </xf>
    <xf numFmtId="0" fontId="6" fillId="4" borderId="17" xfId="0" applyFont="1" applyFill="1" applyBorder="1" applyAlignment="1">
      <alignment horizontal="center" wrapText="1"/>
    </xf>
    <xf numFmtId="0" fontId="6" fillId="4" borderId="18" xfId="0" applyFont="1" applyFill="1" applyBorder="1" applyAlignment="1">
      <alignment horizontal="center" wrapText="1"/>
    </xf>
    <xf numFmtId="0" fontId="37" fillId="2"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2" borderId="1" xfId="0" applyFill="1" applyBorder="1"/>
    <xf numFmtId="0" fontId="0" fillId="2" borderId="1" xfId="0" applyFill="1" applyBorder="1" applyAlignment="1">
      <alignment wrapText="1"/>
    </xf>
    <xf numFmtId="0" fontId="0" fillId="0" borderId="1" xfId="0" applyBorder="1" applyAlignment="1">
      <alignment horizontal="center" wrapText="1"/>
    </xf>
    <xf numFmtId="0" fontId="0" fillId="0" borderId="1" xfId="0" applyBorder="1" applyAlignment="1">
      <alignment horizontal="right" wrapText="1"/>
    </xf>
    <xf numFmtId="0" fontId="0" fillId="0" borderId="1" xfId="0" applyBorder="1" applyAlignment="1">
      <alignment horizontal="right"/>
    </xf>
    <xf numFmtId="0" fontId="1" fillId="2" borderId="1" xfId="0" applyFont="1" applyFill="1" applyBorder="1"/>
    <xf numFmtId="0" fontId="1" fillId="3" borderId="1" xfId="0" applyFont="1" applyFill="1" applyBorder="1"/>
    <xf numFmtId="0" fontId="0" fillId="11" borderId="8" xfId="0" applyFont="1" applyFill="1" applyBorder="1" applyAlignment="1">
      <alignment horizontal="left" vertical="center" wrapText="1"/>
    </xf>
    <xf numFmtId="165" fontId="0" fillId="11" borderId="1" xfId="1" applyNumberFormat="1" applyFont="1" applyFill="1" applyBorder="1"/>
    <xf numFmtId="1" fontId="0" fillId="11" borderId="8" xfId="1" applyNumberFormat="1" applyFont="1" applyFill="1" applyBorder="1" applyAlignment="1">
      <alignment horizontal="right"/>
    </xf>
    <xf numFmtId="0" fontId="0" fillId="11" borderId="1" xfId="0" applyFont="1" applyFill="1" applyBorder="1"/>
    <xf numFmtId="0" fontId="0" fillId="7" borderId="8" xfId="0" applyFont="1" applyFill="1" applyBorder="1" applyAlignment="1">
      <alignment horizontal="left" vertical="center" wrapText="1"/>
    </xf>
    <xf numFmtId="165" fontId="0" fillId="7" borderId="1" xfId="1" applyNumberFormat="1" applyFont="1" applyFill="1" applyBorder="1"/>
    <xf numFmtId="1" fontId="0" fillId="7" borderId="8" xfId="1" applyNumberFormat="1" applyFont="1" applyFill="1" applyBorder="1" applyAlignment="1">
      <alignment horizontal="right"/>
    </xf>
    <xf numFmtId="0" fontId="0" fillId="7" borderId="1" xfId="0" applyFont="1" applyFill="1" applyBorder="1"/>
    <xf numFmtId="0" fontId="0" fillId="12" borderId="8" xfId="0" applyFont="1" applyFill="1" applyBorder="1" applyAlignment="1">
      <alignment horizontal="left" vertical="center" wrapText="1"/>
    </xf>
    <xf numFmtId="165" fontId="0" fillId="12" borderId="1" xfId="1" applyNumberFormat="1" applyFont="1" applyFill="1" applyBorder="1"/>
    <xf numFmtId="1" fontId="0" fillId="12" borderId="8" xfId="1" applyNumberFormat="1" applyFont="1" applyFill="1" applyBorder="1" applyAlignment="1">
      <alignment horizontal="right"/>
    </xf>
    <xf numFmtId="0" fontId="0" fillId="12" borderId="1" xfId="0" applyFont="1" applyFill="1" applyBorder="1"/>
    <xf numFmtId="0" fontId="39" fillId="0" borderId="9" xfId="0" applyFont="1" applyBorder="1" applyAlignment="1">
      <alignment wrapText="1"/>
    </xf>
    <xf numFmtId="3" fontId="0" fillId="2" borderId="1" xfId="0" applyNumberFormat="1" applyFill="1" applyBorder="1"/>
    <xf numFmtId="3" fontId="1" fillId="2" borderId="1" xfId="0" applyNumberFormat="1" applyFont="1" applyFill="1" applyBorder="1"/>
    <xf numFmtId="3" fontId="1" fillId="3" borderId="1" xfId="0" applyNumberFormat="1" applyFont="1" applyFill="1" applyBorder="1"/>
    <xf numFmtId="0" fontId="40" fillId="0" borderId="1" xfId="0" applyFont="1" applyBorder="1"/>
    <xf numFmtId="3" fontId="40" fillId="0" borderId="1" xfId="0" applyNumberFormat="1" applyFont="1" applyBorder="1"/>
    <xf numFmtId="0" fontId="0" fillId="13" borderId="8" xfId="0" applyFont="1" applyFill="1" applyBorder="1" applyAlignment="1">
      <alignment horizontal="left" vertical="center" wrapText="1"/>
    </xf>
    <xf numFmtId="165" fontId="0" fillId="13" borderId="1" xfId="1" applyNumberFormat="1" applyFont="1" applyFill="1" applyBorder="1"/>
    <xf numFmtId="1" fontId="0" fillId="13" borderId="8" xfId="1" applyNumberFormat="1" applyFont="1" applyFill="1" applyBorder="1" applyAlignment="1">
      <alignment horizontal="right"/>
    </xf>
    <xf numFmtId="0" fontId="0" fillId="13" borderId="1" xfId="0" applyFont="1" applyFill="1" applyBorder="1"/>
    <xf numFmtId="0" fontId="0" fillId="13" borderId="8" xfId="0" applyFont="1" applyFill="1" applyBorder="1" applyAlignment="1">
      <alignment horizontal="center" vertical="center" wrapText="1"/>
    </xf>
    <xf numFmtId="0" fontId="35" fillId="0" borderId="1" xfId="0" applyFont="1" applyBorder="1"/>
    <xf numFmtId="0" fontId="16" fillId="11" borderId="1" xfId="0" applyFont="1" applyFill="1" applyBorder="1" applyAlignment="1">
      <alignment horizontal="center" wrapText="1"/>
    </xf>
    <xf numFmtId="0" fontId="40" fillId="3" borderId="1" xfId="0" applyFont="1" applyFill="1" applyBorder="1" applyAlignment="1">
      <alignment horizontal="right" wrapText="1"/>
    </xf>
    <xf numFmtId="0" fontId="40" fillId="3" borderId="1" xfId="0" applyFont="1" applyFill="1" applyBorder="1"/>
    <xf numFmtId="3" fontId="40" fillId="3" borderId="1" xfId="0" applyNumberFormat="1" applyFont="1" applyFill="1" applyBorder="1"/>
    <xf numFmtId="0" fontId="40" fillId="3" borderId="1" xfId="0" applyFont="1" applyFill="1" applyBorder="1" applyAlignment="1">
      <alignment horizontal="right"/>
    </xf>
    <xf numFmtId="0" fontId="35" fillId="3" borderId="1" xfId="0" applyFont="1" applyFill="1" applyBorder="1" applyAlignment="1">
      <alignment horizontal="left" vertical="center" wrapText="1"/>
    </xf>
    <xf numFmtId="0" fontId="35" fillId="3" borderId="1" xfId="0" applyFont="1" applyFill="1" applyBorder="1"/>
    <xf numFmtId="3" fontId="35" fillId="3" borderId="1" xfId="0" applyNumberFormat="1" applyFont="1" applyFill="1" applyBorder="1"/>
    <xf numFmtId="0" fontId="35" fillId="3" borderId="1" xfId="0" applyFont="1" applyFill="1" applyBorder="1" applyAlignment="1">
      <alignment wrapText="1"/>
    </xf>
    <xf numFmtId="0" fontId="35" fillId="3" borderId="1" xfId="0" applyFont="1" applyFill="1" applyBorder="1" applyAlignment="1">
      <alignment horizontal="left"/>
    </xf>
    <xf numFmtId="0" fontId="7" fillId="3" borderId="1" xfId="0" applyFont="1" applyFill="1" applyBorder="1"/>
    <xf numFmtId="0" fontId="35" fillId="0" borderId="1" xfId="0" applyFont="1" applyBorder="1" applyAlignment="1">
      <alignment horizontal="left" vertical="center" wrapText="1"/>
    </xf>
    <xf numFmtId="0" fontId="39" fillId="0" borderId="1" xfId="0" applyFont="1" applyBorder="1" applyAlignment="1">
      <alignment wrapText="1"/>
    </xf>
    <xf numFmtId="0" fontId="35" fillId="2" borderId="1" xfId="0" applyFont="1" applyFill="1" applyBorder="1" applyAlignment="1">
      <alignment horizontal="left" vertical="center" wrapText="1"/>
    </xf>
    <xf numFmtId="3" fontId="1" fillId="0" borderId="1" xfId="0" applyNumberFormat="1" applyFont="1" applyBorder="1" applyAlignment="1">
      <alignment horizontal="right" vertical="center" wrapText="1"/>
    </xf>
    <xf numFmtId="3" fontId="2" fillId="0" borderId="1" xfId="0" applyNumberFormat="1" applyFont="1" applyBorder="1" applyAlignment="1">
      <alignment horizontal="right" wrapText="1"/>
    </xf>
    <xf numFmtId="0" fontId="3" fillId="0" borderId="1" xfId="0" applyFont="1" applyBorder="1" applyAlignment="1">
      <alignment horizontal="right" vertical="center" wrapText="1"/>
    </xf>
    <xf numFmtId="3" fontId="1" fillId="2" borderId="1"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0" fontId="39" fillId="3" borderId="10" xfId="0" applyFont="1" applyFill="1" applyBorder="1" applyAlignment="1">
      <alignment wrapText="1"/>
    </xf>
    <xf numFmtId="0" fontId="39" fillId="3" borderId="1" xfId="0" applyFont="1" applyFill="1" applyBorder="1" applyAlignment="1">
      <alignment wrapText="1"/>
    </xf>
    <xf numFmtId="3" fontId="2" fillId="3" borderId="1"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0" fillId="0" borderId="0" xfId="0" applyAlignment="1">
      <alignment horizontal="right" vertical="center"/>
    </xf>
    <xf numFmtId="3" fontId="2" fillId="0" borderId="1" xfId="0" applyNumberFormat="1" applyFont="1" applyBorder="1" applyAlignment="1">
      <alignment horizontal="right"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6" fillId="8" borderId="1" xfId="0" applyFont="1" applyFill="1" applyBorder="1" applyAlignment="1">
      <alignment wrapText="1"/>
    </xf>
    <xf numFmtId="0" fontId="16" fillId="8" borderId="1" xfId="0" applyFont="1" applyFill="1" applyBorder="1" applyAlignment="1">
      <alignment vertical="center"/>
    </xf>
    <xf numFmtId="0" fontId="35" fillId="2" borderId="1" xfId="0" applyFont="1" applyFill="1" applyBorder="1" applyAlignment="1">
      <alignment horizontal="right" vertical="center" wrapText="1"/>
    </xf>
    <xf numFmtId="3" fontId="35" fillId="2" borderId="1" xfId="0" applyNumberFormat="1" applyFont="1" applyFill="1" applyBorder="1" applyAlignment="1">
      <alignment horizontal="right" vertical="center" wrapText="1"/>
    </xf>
    <xf numFmtId="0" fontId="18" fillId="0" borderId="1" xfId="0" applyFont="1" applyBorder="1" applyAlignment="1">
      <alignment wrapText="1"/>
    </xf>
    <xf numFmtId="3" fontId="1" fillId="3" borderId="1" xfId="0" applyNumberFormat="1" applyFont="1" applyFill="1" applyBorder="1" applyAlignment="1">
      <alignment horizontal="right" vertical="center" wrapText="1"/>
    </xf>
    <xf numFmtId="3" fontId="0" fillId="0" borderId="1" xfId="0" applyNumberFormat="1" applyFont="1" applyBorder="1" applyAlignment="1">
      <alignment horizontal="right" vertical="center" wrapText="1"/>
    </xf>
    <xf numFmtId="3" fontId="0" fillId="3" borderId="1" xfId="0" applyNumberFormat="1" applyFont="1" applyFill="1" applyBorder="1" applyAlignment="1">
      <alignment horizontal="right" vertical="center" wrapText="1"/>
    </xf>
    <xf numFmtId="0" fontId="38" fillId="0" borderId="1" xfId="0" applyFont="1" applyBorder="1" applyAlignment="1">
      <alignment wrapText="1"/>
    </xf>
    <xf numFmtId="0" fontId="1" fillId="3" borderId="0" xfId="0" applyFont="1" applyFill="1"/>
    <xf numFmtId="3" fontId="36" fillId="3" borderId="1" xfId="0" applyNumberFormat="1" applyFont="1" applyFill="1" applyBorder="1" applyAlignment="1">
      <alignment horizontal="right" vertical="center"/>
    </xf>
    <xf numFmtId="0" fontId="39" fillId="0" borderId="1" xfId="0" applyFont="1" applyBorder="1" applyAlignment="1">
      <alignment horizontal="right" vertical="center" wrapText="1"/>
    </xf>
    <xf numFmtId="0" fontId="1" fillId="3" borderId="0" xfId="0" applyFont="1" applyFill="1" applyAlignment="1">
      <alignment wrapText="1"/>
    </xf>
    <xf numFmtId="3" fontId="38" fillId="0" borderId="1" xfId="0" applyNumberFormat="1" applyFont="1" applyBorder="1" applyAlignment="1">
      <alignment wrapText="1"/>
    </xf>
    <xf numFmtId="3" fontId="0" fillId="0" borderId="1" xfId="0" applyNumberFormat="1" applyBorder="1" applyAlignment="1">
      <alignment horizontal="right" vertical="center"/>
    </xf>
    <xf numFmtId="3" fontId="0" fillId="3" borderId="1" xfId="0" applyNumberFormat="1" applyFill="1" applyBorder="1" applyAlignment="1">
      <alignment horizontal="right" vertical="center"/>
    </xf>
    <xf numFmtId="0" fontId="40" fillId="0" borderId="1" xfId="0" applyFont="1" applyBorder="1" applyAlignment="1">
      <alignment horizontal="right" vertical="center" wrapText="1"/>
    </xf>
    <xf numFmtId="3" fontId="42" fillId="0" borderId="1" xfId="0" applyNumberFormat="1" applyFont="1" applyBorder="1" applyAlignment="1">
      <alignment horizontal="right" vertical="center" wrapText="1"/>
    </xf>
    <xf numFmtId="3" fontId="42" fillId="3" borderId="1" xfId="0" applyNumberFormat="1" applyFont="1" applyFill="1" applyBorder="1" applyAlignment="1">
      <alignment horizontal="right" vertical="center" wrapText="1"/>
    </xf>
    <xf numFmtId="0" fontId="40" fillId="0" borderId="0" xfId="0" applyFont="1"/>
    <xf numFmtId="3" fontId="43" fillId="0" borderId="1" xfId="0" applyNumberFormat="1" applyFont="1" applyBorder="1" applyAlignment="1">
      <alignment horizontal="right" vertical="center" wrapText="1"/>
    </xf>
    <xf numFmtId="3" fontId="43" fillId="3" borderId="1" xfId="0" applyNumberFormat="1" applyFont="1" applyFill="1" applyBorder="1" applyAlignment="1">
      <alignment horizontal="right" vertical="center" wrapText="1"/>
    </xf>
    <xf numFmtId="0" fontId="0" fillId="2" borderId="1" xfId="0" applyFont="1" applyFill="1" applyBorder="1" applyAlignment="1">
      <alignment horizontal="center" vertical="center" wrapText="1"/>
    </xf>
    <xf numFmtId="3" fontId="0" fillId="2" borderId="1" xfId="0" applyNumberFormat="1" applyFill="1" applyBorder="1" applyAlignment="1">
      <alignment horizontal="right" vertical="center"/>
    </xf>
    <xf numFmtId="0" fontId="40" fillId="0" borderId="1" xfId="0" applyFont="1" applyBorder="1" applyAlignment="1">
      <alignment horizontal="right" vertical="center"/>
    </xf>
    <xf numFmtId="0" fontId="0" fillId="0" borderId="1" xfId="0" applyBorder="1" applyAlignment="1">
      <alignment horizontal="right" vertical="center"/>
    </xf>
    <xf numFmtId="3" fontId="0" fillId="2" borderId="1" xfId="0" applyNumberFormat="1" applyFill="1" applyBorder="1" applyAlignment="1">
      <alignment horizontal="right" vertical="center" wrapText="1"/>
    </xf>
    <xf numFmtId="0" fontId="40" fillId="0" borderId="1" xfId="0" applyFont="1" applyBorder="1" applyAlignment="1">
      <alignment horizontal="center" vertical="center"/>
    </xf>
    <xf numFmtId="0" fontId="0" fillId="0" borderId="1" xfId="0" applyBorder="1" applyAlignment="1">
      <alignment horizontal="center" vertical="center"/>
    </xf>
    <xf numFmtId="0" fontId="1" fillId="0" borderId="0" xfId="0" applyFont="1" applyAlignment="1">
      <alignment horizontal="right" vertical="top"/>
    </xf>
    <xf numFmtId="0" fontId="40" fillId="0" borderId="1" xfId="0" applyFont="1" applyBorder="1" applyAlignment="1">
      <alignment wrapText="1"/>
    </xf>
    <xf numFmtId="0" fontId="40" fillId="0" borderId="1" xfId="0" applyFont="1" applyBorder="1" applyAlignment="1">
      <alignment vertical="center" wrapText="1"/>
    </xf>
    <xf numFmtId="3" fontId="0" fillId="0" borderId="1" xfId="0" applyNumberFormat="1" applyBorder="1" applyAlignment="1">
      <alignment vertical="center"/>
    </xf>
    <xf numFmtId="0" fontId="0" fillId="0" borderId="1" xfId="0" applyFill="1" applyBorder="1" applyAlignment="1">
      <alignment wrapText="1"/>
    </xf>
    <xf numFmtId="0" fontId="16" fillId="0" borderId="1" xfId="0" applyFont="1" applyBorder="1" applyAlignment="1">
      <alignment vertical="center" wrapText="1"/>
    </xf>
    <xf numFmtId="3" fontId="0" fillId="0" borderId="1" xfId="0" applyNumberFormat="1" applyFill="1" applyBorder="1"/>
    <xf numFmtId="0" fontId="0" fillId="0" borderId="1" xfId="0" applyFill="1" applyBorder="1" applyAlignment="1">
      <alignment vertical="center" wrapText="1"/>
    </xf>
    <xf numFmtId="0" fontId="0" fillId="0" borderId="1" xfId="0" applyBorder="1" applyAlignment="1">
      <alignment horizontal="left"/>
    </xf>
    <xf numFmtId="0" fontId="44" fillId="0" borderId="1" xfId="0" applyFont="1" applyBorder="1" applyAlignment="1">
      <alignment wrapText="1"/>
    </xf>
    <xf numFmtId="0" fontId="44" fillId="0" borderId="1" xfId="0" applyFont="1" applyBorder="1" applyAlignment="1">
      <alignment horizontal="justify" vertical="center" wrapText="1"/>
    </xf>
    <xf numFmtId="0" fontId="26" fillId="0" borderId="0" xfId="0" applyFont="1"/>
    <xf numFmtId="0" fontId="26" fillId="0" borderId="4" xfId="0" applyFont="1" applyBorder="1" applyAlignment="1">
      <alignment horizontal="center" vertical="center"/>
    </xf>
    <xf numFmtId="0" fontId="26" fillId="0" borderId="4" xfId="0" applyFont="1" applyBorder="1" applyAlignment="1">
      <alignment horizontal="center"/>
    </xf>
    <xf numFmtId="0" fontId="16" fillId="0" borderId="0" xfId="0" applyFont="1" applyAlignment="1">
      <alignment vertical="center"/>
    </xf>
    <xf numFmtId="0" fontId="16" fillId="0" borderId="1" xfId="0" applyFont="1" applyBorder="1" applyAlignment="1">
      <alignment horizontal="left" vertical="center" wrapText="1"/>
    </xf>
    <xf numFmtId="0" fontId="26" fillId="0" borderId="4" xfId="0" applyFont="1" applyBorder="1" applyAlignment="1">
      <alignment horizontal="left" wrapText="1"/>
    </xf>
    <xf numFmtId="0" fontId="16" fillId="0" borderId="0" xfId="0" applyFont="1" applyAlignment="1">
      <alignment horizontal="left" wrapText="1"/>
    </xf>
    <xf numFmtId="0" fontId="0" fillId="0" borderId="0" xfId="0" applyAlignment="1">
      <alignment horizontal="left" wrapText="1"/>
    </xf>
    <xf numFmtId="0" fontId="0" fillId="2" borderId="1" xfId="0" applyFill="1" applyBorder="1" applyAlignment="1">
      <alignment horizontal="left" wrapText="1"/>
    </xf>
    <xf numFmtId="0" fontId="26" fillId="2" borderId="6" xfId="0" applyFont="1" applyFill="1" applyBorder="1" applyAlignment="1">
      <alignment horizontal="center" vertical="center"/>
    </xf>
    <xf numFmtId="0" fontId="26" fillId="2" borderId="6" xfId="0" applyFont="1" applyFill="1" applyBorder="1" applyAlignment="1">
      <alignment horizontal="left" vertical="center" wrapText="1"/>
    </xf>
    <xf numFmtId="0" fontId="26" fillId="2" borderId="1" xfId="0" applyFont="1" applyFill="1" applyBorder="1"/>
    <xf numFmtId="0" fontId="26" fillId="2" borderId="7" xfId="0" applyFont="1" applyFill="1" applyBorder="1" applyAlignment="1">
      <alignment horizontal="center" vertical="center"/>
    </xf>
    <xf numFmtId="0" fontId="26" fillId="2" borderId="7" xfId="0" applyFont="1" applyFill="1" applyBorder="1" applyAlignment="1">
      <alignment horizontal="left" vertical="center" wrapText="1"/>
    </xf>
    <xf numFmtId="0" fontId="45" fillId="0" borderId="1" xfId="0" applyFont="1" applyBorder="1" applyAlignment="1">
      <alignment horizontal="left" vertical="top" wrapText="1"/>
    </xf>
    <xf numFmtId="0" fontId="45" fillId="0" borderId="1" xfId="0" applyFont="1" applyBorder="1" applyAlignment="1">
      <alignment horizontal="center" vertical="top" wrapText="1"/>
    </xf>
    <xf numFmtId="3" fontId="16" fillId="0" borderId="1" xfId="0" applyNumberFormat="1" applyFont="1" applyBorder="1" applyAlignment="1">
      <alignment horizontal="right"/>
    </xf>
    <xf numFmtId="0" fontId="45" fillId="0" borderId="1" xfId="0" applyFont="1" applyBorder="1" applyAlignment="1">
      <alignment wrapText="1"/>
    </xf>
    <xf numFmtId="0" fontId="45" fillId="0" borderId="1" xfId="0" applyFont="1" applyBorder="1" applyAlignment="1">
      <alignment horizontal="left" wrapText="1"/>
    </xf>
    <xf numFmtId="0" fontId="45" fillId="0" borderId="1" xfId="0" applyFont="1" applyBorder="1" applyAlignment="1">
      <alignment vertical="center"/>
    </xf>
    <xf numFmtId="0" fontId="45" fillId="0" borderId="1" xfId="0" applyFont="1" applyBorder="1" applyAlignment="1"/>
    <xf numFmtId="0" fontId="0" fillId="0" borderId="0" xfId="0" applyAlignment="1"/>
    <xf numFmtId="0" fontId="26" fillId="2" borderId="6" xfId="0" applyFont="1" applyFill="1" applyBorder="1" applyAlignment="1">
      <alignment vertical="center"/>
    </xf>
    <xf numFmtId="0" fontId="26" fillId="2" borderId="7" xfId="0" applyFont="1" applyFill="1" applyBorder="1" applyAlignment="1">
      <alignment vertical="center"/>
    </xf>
    <xf numFmtId="3" fontId="16" fillId="0" borderId="1" xfId="0" applyNumberFormat="1" applyFont="1" applyBorder="1" applyAlignment="1">
      <alignment horizontal="righ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3" fontId="16" fillId="0" borderId="1" xfId="0" applyNumberFormat="1" applyFont="1" applyBorder="1" applyAlignment="1">
      <alignment horizontal="right" vertical="center" wrapText="1"/>
    </xf>
    <xf numFmtId="3" fontId="0" fillId="0" borderId="1" xfId="0" applyNumberFormat="1" applyBorder="1" applyAlignment="1">
      <alignment wrapText="1"/>
    </xf>
    <xf numFmtId="0" fontId="45" fillId="0" borderId="1" xfId="0" applyFont="1" applyBorder="1" applyAlignment="1">
      <alignment horizontal="left" vertical="center"/>
    </xf>
    <xf numFmtId="3" fontId="16" fillId="0" borderId="1" xfId="1" applyNumberFormat="1" applyFont="1" applyBorder="1" applyAlignment="1">
      <alignment horizontal="right"/>
    </xf>
    <xf numFmtId="3" fontId="46" fillId="0" borderId="1" xfId="1" applyNumberFormat="1" applyFont="1" applyBorder="1" applyAlignment="1">
      <alignment horizontal="right"/>
    </xf>
    <xf numFmtId="0" fontId="45" fillId="0" borderId="1" xfId="0" applyFont="1" applyFill="1" applyBorder="1" applyAlignment="1">
      <alignment wrapText="1"/>
    </xf>
    <xf numFmtId="3" fontId="16" fillId="0" borderId="1" xfId="1" applyNumberFormat="1" applyFont="1" applyFill="1" applyBorder="1" applyAlignment="1">
      <alignment horizontal="right"/>
    </xf>
    <xf numFmtId="0" fontId="16" fillId="0" borderId="1" xfId="0" quotePrefix="1"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0" xfId="0" applyFont="1" applyAlignment="1">
      <alignment horizontal="left" vertical="center"/>
    </xf>
    <xf numFmtId="0" fontId="47" fillId="2" borderId="1" xfId="0" applyFont="1" applyFill="1" applyBorder="1" applyAlignment="1">
      <alignment horizontal="left" vertical="center" wrapText="1"/>
    </xf>
    <xf numFmtId="0" fontId="0" fillId="0" borderId="0" xfId="0" applyFont="1" applyAlignment="1">
      <alignment horizontal="left" vertical="center" wrapText="1"/>
    </xf>
    <xf numFmtId="3" fontId="16" fillId="0" borderId="1" xfId="1" applyNumberFormat="1" applyFont="1" applyBorder="1" applyAlignment="1">
      <alignment horizontal="right" vertical="center"/>
    </xf>
    <xf numFmtId="3" fontId="46" fillId="0" borderId="1" xfId="1" applyNumberFormat="1" applyFont="1" applyBorder="1" applyAlignment="1">
      <alignment horizontal="right" vertical="center"/>
    </xf>
    <xf numFmtId="3" fontId="26" fillId="0" borderId="1" xfId="1" applyNumberFormat="1" applyFont="1" applyBorder="1" applyAlignment="1">
      <alignment horizontal="right" vertical="center"/>
    </xf>
    <xf numFmtId="3" fontId="26" fillId="0" borderId="1" xfId="1" applyNumberFormat="1" applyFont="1" applyFill="1" applyBorder="1" applyAlignment="1">
      <alignment horizontal="right" vertical="center"/>
    </xf>
    <xf numFmtId="0" fontId="0" fillId="0" borderId="0" xfId="0" applyFont="1" applyAlignment="1">
      <alignment horizontal="right" vertical="center"/>
    </xf>
    <xf numFmtId="3" fontId="47" fillId="4" borderId="1" xfId="0" applyNumberFormat="1" applyFont="1" applyFill="1" applyBorder="1" applyAlignment="1">
      <alignment horizontal="right" vertical="center" wrapText="1"/>
    </xf>
    <xf numFmtId="0" fontId="0" fillId="0" borderId="0" xfId="0" applyBorder="1" applyAlignment="1">
      <alignment wrapText="1"/>
    </xf>
    <xf numFmtId="0" fontId="0" fillId="0" borderId="0" xfId="0" applyBorder="1" applyAlignment="1"/>
    <xf numFmtId="3" fontId="0" fillId="0" borderId="0" xfId="0" applyNumberFormat="1" applyBorder="1"/>
    <xf numFmtId="3" fontId="0" fillId="0" borderId="0" xfId="0" applyNumberFormat="1" applyFill="1" applyBorder="1" applyAlignment="1">
      <alignment wrapText="1"/>
    </xf>
    <xf numFmtId="0" fontId="0" fillId="11" borderId="1" xfId="0" applyFill="1" applyBorder="1" applyAlignment="1">
      <alignment wrapText="1"/>
    </xf>
    <xf numFmtId="0" fontId="0" fillId="11" borderId="1" xfId="0" applyFill="1" applyBorder="1" applyAlignment="1"/>
    <xf numFmtId="3" fontId="0" fillId="11" borderId="1" xfId="0" applyNumberFormat="1" applyFill="1" applyBorder="1"/>
    <xf numFmtId="3" fontId="0" fillId="11" borderId="1" xfId="0" applyNumberFormat="1" applyFill="1" applyBorder="1" applyAlignment="1">
      <alignment wrapText="1"/>
    </xf>
    <xf numFmtId="0" fontId="0" fillId="11" borderId="1" xfId="0" applyFill="1" applyBorder="1"/>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vertical="center"/>
    </xf>
    <xf numFmtId="0" fontId="0" fillId="0" borderId="1" xfId="0" applyFont="1" applyBorder="1" applyAlignment="1">
      <alignment horizontal="center" vertical="center"/>
    </xf>
    <xf numFmtId="3" fontId="16" fillId="0" borderId="1" xfId="0" applyNumberFormat="1" applyFont="1" applyBorder="1" applyAlignment="1">
      <alignment horizontal="right"/>
    </xf>
    <xf numFmtId="3" fontId="16" fillId="0" borderId="1" xfId="0" applyNumberFormat="1" applyFont="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horizontal="center"/>
    </xf>
    <xf numFmtId="0" fontId="26" fillId="0" borderId="0" xfId="0" applyFont="1" applyBorder="1" applyAlignment="1">
      <alignment horizontal="left" wrapText="1"/>
    </xf>
    <xf numFmtId="0" fontId="45" fillId="0" borderId="1" xfId="0" applyFont="1" applyBorder="1" applyAlignment="1">
      <alignment horizontal="center" vertical="center" wrapText="1"/>
    </xf>
    <xf numFmtId="0" fontId="26" fillId="0" borderId="1" xfId="0" applyFont="1" applyBorder="1" applyAlignment="1">
      <alignment horizontal="center" wrapText="1"/>
    </xf>
    <xf numFmtId="0" fontId="26" fillId="0" borderId="8" xfId="0" applyFont="1" applyBorder="1" applyAlignment="1">
      <alignment horizont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26" fillId="0" borderId="10" xfId="0" applyFont="1" applyBorder="1" applyAlignment="1">
      <alignment horizontal="center" wrapText="1"/>
    </xf>
    <xf numFmtId="0" fontId="0" fillId="10" borderId="1" xfId="0" applyFont="1" applyFill="1" applyBorder="1" applyAlignment="1">
      <alignment horizontal="center" wrapText="1"/>
    </xf>
    <xf numFmtId="2" fontId="16" fillId="0" borderId="10" xfId="0" applyNumberFormat="1" applyFont="1" applyBorder="1" applyAlignment="1">
      <alignment horizontal="center"/>
    </xf>
    <xf numFmtId="0" fontId="1" fillId="0" borderId="0" xfId="0" applyFont="1" applyAlignment="1">
      <alignment horizontal="center"/>
    </xf>
    <xf numFmtId="0" fontId="1" fillId="0" borderId="3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7" xfId="0" applyFont="1" applyBorder="1" applyAlignment="1">
      <alignment horizontal="center" wrapText="1"/>
    </xf>
    <xf numFmtId="0" fontId="1" fillId="0" borderId="51" xfId="0" applyFont="1" applyBorder="1" applyAlignment="1">
      <alignment horizontal="center" wrapText="1"/>
    </xf>
    <xf numFmtId="0" fontId="1" fillId="0" borderId="52" xfId="0" applyFont="1" applyBorder="1" applyAlignment="1">
      <alignment horizontal="center" wrapText="1"/>
    </xf>
    <xf numFmtId="0" fontId="1" fillId="0" borderId="28" xfId="0" applyFont="1" applyBorder="1" applyAlignment="1">
      <alignment horizontal="center" wrapText="1"/>
    </xf>
    <xf numFmtId="0" fontId="1" fillId="0" borderId="6" xfId="0" applyFont="1" applyBorder="1" applyAlignment="1">
      <alignment horizontal="center" wrapText="1"/>
    </xf>
    <xf numFmtId="0" fontId="9" fillId="4" borderId="19" xfId="0" applyFont="1" applyFill="1" applyBorder="1" applyAlignment="1">
      <alignment horizontal="center" wrapText="1"/>
    </xf>
    <xf numFmtId="0" fontId="9" fillId="4" borderId="14" xfId="0" applyFont="1" applyFill="1" applyBorder="1" applyAlignment="1">
      <alignment horizontal="center"/>
    </xf>
    <xf numFmtId="0" fontId="10" fillId="4" borderId="0" xfId="0" applyFont="1" applyFill="1" applyBorder="1" applyAlignment="1">
      <alignment horizontal="center" wrapText="1"/>
    </xf>
    <xf numFmtId="0" fontId="10" fillId="4" borderId="15" xfId="0" applyFont="1" applyFill="1" applyBorder="1" applyAlignment="1">
      <alignment horizontal="center" wrapText="1"/>
    </xf>
    <xf numFmtId="3" fontId="9" fillId="4" borderId="0" xfId="0" applyNumberFormat="1" applyFont="1" applyFill="1" applyBorder="1" applyAlignment="1">
      <alignment horizontal="right"/>
    </xf>
    <xf numFmtId="3" fontId="9" fillId="4" borderId="15" xfId="0" applyNumberFormat="1" applyFont="1" applyFill="1" applyBorder="1" applyAlignment="1">
      <alignment horizontal="right"/>
    </xf>
    <xf numFmtId="3" fontId="9" fillId="4" borderId="51" xfId="0" applyNumberFormat="1" applyFont="1" applyFill="1" applyBorder="1" applyAlignment="1">
      <alignment horizontal="right"/>
    </xf>
    <xf numFmtId="3" fontId="9" fillId="4" borderId="7" xfId="0" applyNumberFormat="1" applyFont="1" applyFill="1" applyBorder="1" applyAlignment="1">
      <alignment horizontal="right"/>
    </xf>
    <xf numFmtId="0" fontId="6" fillId="5" borderId="11" xfId="0" applyFont="1" applyFill="1" applyBorder="1" applyAlignment="1">
      <alignment horizontal="center" wrapText="1"/>
    </xf>
    <xf numFmtId="0" fontId="6" fillId="5" borderId="12" xfId="0" applyFont="1" applyFill="1" applyBorder="1" applyAlignment="1">
      <alignment horizontal="center" wrapText="1"/>
    </xf>
    <xf numFmtId="0" fontId="6" fillId="5" borderId="13" xfId="0" applyFont="1" applyFill="1" applyBorder="1" applyAlignment="1">
      <alignment horizontal="center" wrapText="1"/>
    </xf>
    <xf numFmtId="0" fontId="6" fillId="5" borderId="19" xfId="0" applyFont="1" applyFill="1" applyBorder="1" applyAlignment="1">
      <alignment horizontal="center" wrapText="1"/>
    </xf>
    <xf numFmtId="0" fontId="6" fillId="5" borderId="0" xfId="0" applyFont="1" applyFill="1" applyBorder="1" applyAlignment="1">
      <alignment horizontal="center" wrapText="1"/>
    </xf>
    <xf numFmtId="0" fontId="6" fillId="5" borderId="20" xfId="0" applyFont="1" applyFill="1" applyBorder="1" applyAlignment="1">
      <alignment horizontal="center" wrapText="1"/>
    </xf>
    <xf numFmtId="0" fontId="23" fillId="4" borderId="19" xfId="0" applyFont="1" applyFill="1" applyBorder="1" applyAlignment="1">
      <alignment horizontal="center" wrapText="1"/>
    </xf>
    <xf numFmtId="0" fontId="23" fillId="4" borderId="14" xfId="0" applyFont="1" applyFill="1" applyBorder="1" applyAlignment="1">
      <alignment horizontal="center"/>
    </xf>
    <xf numFmtId="3" fontId="23" fillId="4" borderId="0" xfId="0" applyNumberFormat="1" applyFont="1" applyFill="1" applyBorder="1" applyAlignment="1">
      <alignment horizontal="right"/>
    </xf>
    <xf numFmtId="3" fontId="23" fillId="4" borderId="15" xfId="0" applyNumberFormat="1" applyFont="1" applyFill="1" applyBorder="1" applyAlignment="1">
      <alignment horizontal="right"/>
    </xf>
    <xf numFmtId="3" fontId="23" fillId="4" borderId="51" xfId="0" applyNumberFormat="1" applyFont="1" applyFill="1" applyBorder="1" applyAlignment="1">
      <alignment horizontal="right"/>
    </xf>
    <xf numFmtId="3" fontId="23" fillId="4" borderId="7" xfId="0" applyNumberFormat="1" applyFont="1" applyFill="1" applyBorder="1" applyAlignment="1">
      <alignment horizontal="right"/>
    </xf>
    <xf numFmtId="0" fontId="29" fillId="0" borderId="39"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37" xfId="0" applyFont="1" applyBorder="1" applyAlignment="1">
      <alignment horizontal="center" wrapText="1"/>
    </xf>
    <xf numFmtId="0" fontId="29" fillId="0" borderId="51" xfId="0" applyFont="1" applyBorder="1" applyAlignment="1">
      <alignment horizontal="center" wrapText="1"/>
    </xf>
    <xf numFmtId="0" fontId="29" fillId="0" borderId="52" xfId="0" applyFont="1" applyBorder="1" applyAlignment="1">
      <alignment horizontal="center" wrapText="1"/>
    </xf>
    <xf numFmtId="0" fontId="29" fillId="0" borderId="28" xfId="0" applyFont="1" applyBorder="1" applyAlignment="1">
      <alignment horizontal="center" wrapText="1"/>
    </xf>
    <xf numFmtId="0" fontId="29" fillId="0" borderId="6" xfId="0" applyFont="1" applyBorder="1" applyAlignment="1">
      <alignment horizontal="center" wrapText="1"/>
    </xf>
    <xf numFmtId="0" fontId="32" fillId="4" borderId="19" xfId="0" applyFont="1" applyFill="1" applyBorder="1" applyAlignment="1">
      <alignment horizontal="center" wrapText="1"/>
    </xf>
    <xf numFmtId="0" fontId="32" fillId="4" borderId="14" xfId="0" applyFont="1" applyFill="1" applyBorder="1" applyAlignment="1">
      <alignment horizontal="center"/>
    </xf>
    <xf numFmtId="0" fontId="11" fillId="4" borderId="0" xfId="0" applyFont="1" applyFill="1" applyBorder="1" applyAlignment="1">
      <alignment horizontal="center" wrapText="1"/>
    </xf>
    <xf numFmtId="0" fontId="11" fillId="4" borderId="15" xfId="0" applyFont="1" applyFill="1" applyBorder="1" applyAlignment="1">
      <alignment horizontal="center" wrapText="1"/>
    </xf>
    <xf numFmtId="3" fontId="32" fillId="4" borderId="0" xfId="0" applyNumberFormat="1" applyFont="1" applyFill="1" applyBorder="1" applyAlignment="1">
      <alignment horizontal="right"/>
    </xf>
    <xf numFmtId="3" fontId="32" fillId="4" borderId="15" xfId="0" applyNumberFormat="1" applyFont="1" applyFill="1" applyBorder="1" applyAlignment="1">
      <alignment horizontal="right"/>
    </xf>
    <xf numFmtId="3" fontId="32" fillId="4" borderId="51" xfId="0" applyNumberFormat="1" applyFont="1" applyFill="1" applyBorder="1" applyAlignment="1">
      <alignment horizontal="right"/>
    </xf>
    <xf numFmtId="3" fontId="32" fillId="4" borderId="7" xfId="0" applyNumberFormat="1" applyFont="1" applyFill="1" applyBorder="1" applyAlignment="1">
      <alignment horizontal="right"/>
    </xf>
    <xf numFmtId="0" fontId="24" fillId="4" borderId="8" xfId="0" applyFont="1" applyFill="1" applyBorder="1" applyAlignment="1">
      <alignment horizontal="center" wrapText="1"/>
    </xf>
    <xf numFmtId="3" fontId="23" fillId="4" borderId="1" xfId="0" applyNumberFormat="1" applyFont="1" applyFill="1" applyBorder="1" applyAlignment="1">
      <alignment horizontal="right"/>
    </xf>
    <xf numFmtId="0" fontId="24" fillId="4" borderId="0" xfId="0" applyFont="1" applyFill="1" applyBorder="1" applyAlignment="1">
      <alignment horizontal="center" wrapText="1"/>
    </xf>
    <xf numFmtId="0" fontId="24" fillId="4" borderId="15" xfId="0" applyFont="1" applyFill="1" applyBorder="1" applyAlignment="1">
      <alignment horizontal="center" wrapText="1"/>
    </xf>
    <xf numFmtId="0" fontId="0" fillId="0" borderId="1" xfId="0" applyFont="1" applyBorder="1" applyAlignment="1">
      <alignment horizontal="center"/>
    </xf>
    <xf numFmtId="0" fontId="27" fillId="7" borderId="1" xfId="0" applyFont="1" applyFill="1" applyBorder="1" applyAlignment="1">
      <alignment horizontal="center" wrapText="1"/>
    </xf>
    <xf numFmtId="0" fontId="0" fillId="0" borderId="1" xfId="0" applyBorder="1" applyAlignment="1">
      <alignment horizontal="center" vertical="center" wrapText="1"/>
    </xf>
    <xf numFmtId="3" fontId="0" fillId="0" borderId="6" xfId="0" applyNumberFormat="1" applyBorder="1" applyAlignment="1">
      <alignment horizontal="center" vertical="center"/>
    </xf>
    <xf numFmtId="3" fontId="0" fillId="0" borderId="51" xfId="0" applyNumberFormat="1" applyBorder="1" applyAlignment="1">
      <alignment horizontal="center" vertical="center"/>
    </xf>
    <xf numFmtId="3" fontId="0" fillId="0" borderId="7" xfId="0" applyNumberForma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1" xfId="0" applyFont="1" applyBorder="1" applyAlignment="1">
      <alignment horizontal="left" vertical="center" wrapText="1"/>
    </xf>
    <xf numFmtId="0" fontId="41" fillId="5" borderId="1" xfId="0" applyFont="1" applyFill="1" applyBorder="1" applyAlignment="1">
      <alignment horizontal="center"/>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11" borderId="1" xfId="0" applyFill="1" applyBorder="1" applyAlignment="1">
      <alignment horizontal="center"/>
    </xf>
    <xf numFmtId="0" fontId="0" fillId="8" borderId="1" xfId="0" applyFill="1" applyBorder="1" applyAlignment="1">
      <alignment horizontal="center" wrapText="1"/>
    </xf>
    <xf numFmtId="3"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3" fontId="0" fillId="0" borderId="1" xfId="0" applyNumberFormat="1" applyBorder="1" applyAlignment="1">
      <alignment horizontal="center" vertical="center"/>
    </xf>
    <xf numFmtId="0" fontId="0" fillId="0" borderId="6" xfId="0" applyBorder="1" applyAlignment="1">
      <alignment horizontal="center"/>
    </xf>
    <xf numFmtId="0" fontId="0" fillId="0" borderId="51" xfId="0" applyBorder="1" applyAlignment="1">
      <alignment horizontal="center"/>
    </xf>
    <xf numFmtId="0" fontId="0" fillId="0" borderId="7" xfId="0" applyBorder="1" applyAlignment="1">
      <alignment horizont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3" fontId="40" fillId="0" borderId="1" xfId="0" applyNumberFormat="1" applyFont="1" applyBorder="1" applyAlignment="1">
      <alignment horizontal="center" vertical="center"/>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3" fontId="0" fillId="0" borderId="1" xfId="0" applyNumberFormat="1" applyFill="1" applyBorder="1" applyAlignment="1">
      <alignment horizontal="center" vertical="center"/>
    </xf>
    <xf numFmtId="0" fontId="0" fillId="0" borderId="1" xfId="0" applyFont="1" applyBorder="1" applyAlignment="1">
      <alignment horizontal="center" vertical="center" wrapText="1"/>
    </xf>
    <xf numFmtId="0" fontId="40" fillId="0" borderId="1" xfId="0" applyFont="1" applyBorder="1" applyAlignment="1">
      <alignment horizontal="left" vertical="center" wrapText="1"/>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14" xfId="0" applyFont="1" applyFill="1" applyBorder="1" applyAlignment="1">
      <alignment horizontal="center"/>
    </xf>
    <xf numFmtId="0" fontId="8" fillId="5" borderId="15" xfId="0" applyFont="1" applyFill="1" applyBorder="1" applyAlignment="1">
      <alignment horizontal="center"/>
    </xf>
    <xf numFmtId="0" fontId="8" fillId="5" borderId="16" xfId="0" applyFont="1" applyFill="1" applyBorder="1" applyAlignment="1">
      <alignment horizontal="center"/>
    </xf>
    <xf numFmtId="0" fontId="1" fillId="0" borderId="31" xfId="0" applyFont="1" applyBorder="1" applyAlignment="1">
      <alignment horizontal="center" wrapText="1"/>
    </xf>
    <xf numFmtId="0" fontId="1" fillId="0" borderId="38" xfId="0" applyFont="1" applyBorder="1" applyAlignment="1">
      <alignment horizontal="center" wrapText="1"/>
    </xf>
    <xf numFmtId="0" fontId="1" fillId="0" borderId="53" xfId="0" applyFont="1" applyBorder="1" applyAlignment="1">
      <alignment horizontal="center" wrapText="1"/>
    </xf>
    <xf numFmtId="0" fontId="3" fillId="0" borderId="39"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2" fillId="4" borderId="17" xfId="0" applyFont="1" applyFill="1" applyBorder="1" applyAlignment="1">
      <alignment horizontal="center" wrapText="1"/>
    </xf>
    <xf numFmtId="0" fontId="2" fillId="4" borderId="18" xfId="0" applyFont="1" applyFill="1" applyBorder="1" applyAlignment="1">
      <alignment horizont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3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14" xfId="0" applyFont="1" applyBorder="1" applyAlignment="1">
      <alignment horizontal="center" vertical="center"/>
    </xf>
    <xf numFmtId="166" fontId="0" fillId="0" borderId="43" xfId="0" applyNumberFormat="1" applyBorder="1" applyAlignment="1">
      <alignment horizontal="center"/>
    </xf>
    <xf numFmtId="166" fontId="0" fillId="0" borderId="44" xfId="0" applyNumberFormat="1" applyBorder="1" applyAlignment="1">
      <alignment horizontal="center"/>
    </xf>
    <xf numFmtId="165" fontId="6" fillId="0" borderId="40" xfId="1" applyNumberFormat="1" applyFont="1" applyBorder="1" applyAlignment="1">
      <alignment horizontal="center" wrapText="1"/>
    </xf>
    <xf numFmtId="165" fontId="6" fillId="0" borderId="41" xfId="1" applyNumberFormat="1" applyFont="1" applyBorder="1" applyAlignment="1">
      <alignment horizontal="center" wrapText="1"/>
    </xf>
    <xf numFmtId="1" fontId="6" fillId="0" borderId="40" xfId="1" applyNumberFormat="1" applyFont="1" applyBorder="1" applyAlignment="1">
      <alignment horizontal="center" wrapText="1"/>
    </xf>
    <xf numFmtId="1" fontId="6" fillId="0" borderId="41" xfId="1" applyNumberFormat="1" applyFont="1" applyBorder="1" applyAlignment="1">
      <alignment horizontal="center" wrapText="1"/>
    </xf>
    <xf numFmtId="0" fontId="8" fillId="0" borderId="47" xfId="0" applyFont="1" applyBorder="1" applyAlignment="1">
      <alignment horizontal="center"/>
    </xf>
    <xf numFmtId="0" fontId="8" fillId="0" borderId="9" xfId="0" applyFont="1" applyBorder="1" applyAlignment="1">
      <alignment horizontal="center"/>
    </xf>
    <xf numFmtId="0" fontId="8" fillId="0" borderId="48" xfId="0" applyFont="1" applyBorder="1" applyAlignment="1">
      <alignment horizontal="center"/>
    </xf>
    <xf numFmtId="165" fontId="6" fillId="0" borderId="45" xfId="1" applyNumberFormat="1" applyFont="1" applyBorder="1" applyAlignment="1">
      <alignment horizontal="center" wrapText="1"/>
    </xf>
    <xf numFmtId="165" fontId="6" fillId="0" borderId="46" xfId="1" applyNumberFormat="1" applyFont="1" applyBorder="1" applyAlignment="1">
      <alignment horizontal="center" wrapText="1"/>
    </xf>
    <xf numFmtId="165" fontId="6" fillId="0" borderId="23" xfId="1" applyNumberFormat="1" applyFont="1" applyBorder="1" applyAlignment="1">
      <alignment horizontal="center" vertical="center" wrapText="1"/>
    </xf>
    <xf numFmtId="165" fontId="6" fillId="0" borderId="30" xfId="1" applyNumberFormat="1" applyFont="1" applyBorder="1" applyAlignment="1">
      <alignment horizontal="center" vertical="center" wrapText="1"/>
    </xf>
    <xf numFmtId="1" fontId="6" fillId="0" borderId="2" xfId="1" applyNumberFormat="1" applyFont="1" applyBorder="1" applyAlignment="1">
      <alignment horizontal="center" vertical="center" wrapText="1"/>
    </xf>
    <xf numFmtId="1" fontId="6" fillId="0" borderId="49" xfId="1" applyNumberFormat="1" applyFont="1" applyBorder="1" applyAlignment="1">
      <alignment horizontal="center" vertical="center" wrapText="1"/>
    </xf>
    <xf numFmtId="1" fontId="6" fillId="0" borderId="50" xfId="1" applyNumberFormat="1" applyFont="1" applyBorder="1" applyAlignment="1">
      <alignment horizontal="center" vertical="center" wrapText="1"/>
    </xf>
    <xf numFmtId="1" fontId="6" fillId="0" borderId="16" xfId="1" applyNumberFormat="1" applyFont="1"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27" fillId="8" borderId="1" xfId="0" applyFont="1" applyFill="1" applyBorder="1" applyAlignment="1">
      <alignment horizont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16" fillId="2" borderId="1" xfId="0" applyFont="1" applyFill="1" applyBorder="1" applyAlignment="1">
      <alignment horizontal="center"/>
    </xf>
    <xf numFmtId="0" fontId="16" fillId="2" borderId="1" xfId="0" applyFont="1" applyFill="1" applyBorder="1" applyAlignment="1">
      <alignment horizont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 xfId="0" applyFont="1" applyBorder="1" applyAlignment="1">
      <alignment horizontal="center" vertical="top" wrapText="1"/>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0" fontId="6" fillId="11" borderId="8" xfId="0" applyFont="1" applyFill="1" applyBorder="1" applyAlignment="1">
      <alignment horizontal="center"/>
    </xf>
    <xf numFmtId="0" fontId="6" fillId="11" borderId="9" xfId="0" applyFont="1" applyFill="1" applyBorder="1" applyAlignment="1">
      <alignment horizontal="center"/>
    </xf>
    <xf numFmtId="0" fontId="6" fillId="11" borderId="10" xfId="0" applyFont="1" applyFill="1" applyBorder="1" applyAlignment="1">
      <alignment horizontal="center"/>
    </xf>
    <xf numFmtId="0" fontId="1" fillId="8" borderId="8" xfId="0" applyFont="1" applyFill="1" applyBorder="1" applyAlignment="1">
      <alignment horizontal="center" wrapText="1"/>
    </xf>
    <xf numFmtId="0" fontId="1" fillId="8" borderId="9" xfId="0" applyFont="1" applyFill="1" applyBorder="1" applyAlignment="1">
      <alignment horizontal="center" wrapText="1"/>
    </xf>
    <xf numFmtId="0" fontId="1" fillId="8" borderId="10" xfId="0" applyFont="1" applyFill="1" applyBorder="1" applyAlignment="1">
      <alignment horizontal="center" wrapText="1"/>
    </xf>
    <xf numFmtId="3" fontId="16" fillId="0" borderId="1" xfId="0" applyNumberFormat="1" applyFont="1" applyBorder="1" applyAlignment="1">
      <alignment horizontal="right"/>
    </xf>
    <xf numFmtId="3" fontId="16" fillId="0" borderId="1" xfId="0" applyNumberFormat="1" applyFont="1" applyBorder="1" applyAlignment="1">
      <alignment horizontal="right" vertical="center"/>
    </xf>
    <xf numFmtId="0" fontId="0" fillId="2" borderId="8" xfId="0" applyFill="1" applyBorder="1" applyAlignment="1">
      <alignment horizontal="center"/>
    </xf>
    <xf numFmtId="0" fontId="0" fillId="2" borderId="10" xfId="0" applyFill="1" applyBorder="1" applyAlignment="1">
      <alignment horizontal="center"/>
    </xf>
    <xf numFmtId="0" fontId="16" fillId="0" borderId="6" xfId="0" applyFont="1" applyBorder="1" applyAlignment="1">
      <alignment horizontal="left" vertical="center" wrapText="1"/>
    </xf>
    <xf numFmtId="0" fontId="16" fillId="0" borderId="51" xfId="0" applyFont="1" applyBorder="1" applyAlignment="1">
      <alignment horizontal="left" vertical="center" wrapText="1"/>
    </xf>
    <xf numFmtId="0" fontId="1" fillId="0" borderId="1" xfId="0" applyFont="1" applyBorder="1" applyAlignment="1">
      <alignment horizontal="righ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51" xfId="0" applyFont="1" applyBorder="1" applyAlignment="1">
      <alignment horizontal="center" vertical="center"/>
    </xf>
    <xf numFmtId="0" fontId="0" fillId="0" borderId="7" xfId="0" applyFont="1" applyBorder="1" applyAlignment="1">
      <alignment horizontal="center" vertical="center"/>
    </xf>
    <xf numFmtId="3" fontId="16" fillId="0" borderId="6" xfId="1" applyNumberFormat="1" applyFont="1" applyBorder="1" applyAlignment="1">
      <alignment horizontal="right" vertical="center" wrapText="1"/>
    </xf>
    <xf numFmtId="3" fontId="16" fillId="0" borderId="51" xfId="1" applyNumberFormat="1" applyFont="1" applyBorder="1" applyAlignment="1">
      <alignment horizontal="right" vertical="center" wrapText="1"/>
    </xf>
    <xf numFmtId="3" fontId="16" fillId="0" borderId="7" xfId="1" applyNumberFormat="1" applyFont="1" applyBorder="1" applyAlignment="1">
      <alignment horizontal="righ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3" fontId="46" fillId="0" borderId="6" xfId="1" applyNumberFormat="1" applyFont="1" applyBorder="1" applyAlignment="1">
      <alignment horizontal="center" vertical="center"/>
    </xf>
    <xf numFmtId="3" fontId="46" fillId="0" borderId="7" xfId="1" applyNumberFormat="1" applyFont="1" applyBorder="1" applyAlignment="1">
      <alignment horizontal="center" vertical="center"/>
    </xf>
    <xf numFmtId="3" fontId="16" fillId="0" borderId="6" xfId="1" applyNumberFormat="1" applyFont="1" applyBorder="1" applyAlignment="1">
      <alignment horizontal="center" vertical="center"/>
    </xf>
    <xf numFmtId="3" fontId="16" fillId="0" borderId="7" xfId="1" applyNumberFormat="1" applyFont="1" applyBorder="1" applyAlignment="1">
      <alignment horizontal="center" vertical="center"/>
    </xf>
    <xf numFmtId="0" fontId="16" fillId="0" borderId="6" xfId="0" applyFont="1" applyBorder="1" applyAlignment="1">
      <alignment horizontal="center" vertical="center" wrapText="1"/>
    </xf>
    <xf numFmtId="0" fontId="6" fillId="11" borderId="0" xfId="0" applyFont="1" applyFill="1" applyBorder="1" applyAlignment="1">
      <alignment horizontal="center"/>
    </xf>
    <xf numFmtId="0" fontId="6" fillId="11" borderId="56" xfId="0" applyFont="1" applyFill="1" applyBorder="1" applyAlignment="1">
      <alignment horizontal="center"/>
    </xf>
    <xf numFmtId="3" fontId="16" fillId="0" borderId="6" xfId="0" applyNumberFormat="1" applyFont="1" applyBorder="1" applyAlignment="1">
      <alignment horizontal="right" vertical="center" wrapText="1"/>
    </xf>
    <xf numFmtId="0" fontId="16" fillId="0" borderId="51" xfId="0" applyFont="1" applyBorder="1" applyAlignment="1">
      <alignment horizontal="right" vertical="center" wrapText="1"/>
    </xf>
    <xf numFmtId="0" fontId="16" fillId="0" borderId="7" xfId="0" applyFont="1" applyBorder="1" applyAlignment="1">
      <alignment horizontal="right" vertical="center" wrapText="1"/>
    </xf>
    <xf numFmtId="3" fontId="16" fillId="0" borderId="6" xfId="1" applyNumberFormat="1" applyFont="1" applyBorder="1" applyAlignment="1">
      <alignment horizontal="right" vertical="center"/>
    </xf>
    <xf numFmtId="3" fontId="16" fillId="0" borderId="51" xfId="1" applyNumberFormat="1" applyFont="1" applyBorder="1" applyAlignment="1">
      <alignment horizontal="right" vertical="center"/>
    </xf>
    <xf numFmtId="3" fontId="16" fillId="0" borderId="7" xfId="1" applyNumberFormat="1" applyFont="1" applyBorder="1" applyAlignment="1">
      <alignment horizontal="right" vertical="center"/>
    </xf>
    <xf numFmtId="3" fontId="16" fillId="0" borderId="6" xfId="0" applyNumberFormat="1" applyFont="1" applyBorder="1" applyAlignment="1">
      <alignment horizontal="right" vertical="center"/>
    </xf>
    <xf numFmtId="0" fontId="16" fillId="0" borderId="51" xfId="0" applyFont="1" applyBorder="1" applyAlignment="1">
      <alignment horizontal="right" vertical="center"/>
    </xf>
    <xf numFmtId="0" fontId="16" fillId="0" borderId="7" xfId="0" applyFont="1" applyBorder="1" applyAlignment="1">
      <alignment horizontal="right" vertical="center"/>
    </xf>
    <xf numFmtId="0" fontId="16" fillId="0" borderId="6" xfId="0" applyFont="1" applyBorder="1" applyAlignment="1">
      <alignment horizontal="left" vertical="center"/>
    </xf>
    <xf numFmtId="0" fontId="16" fillId="0" borderId="51" xfId="0" applyFont="1" applyBorder="1" applyAlignment="1">
      <alignment horizontal="left" vertical="center"/>
    </xf>
    <xf numFmtId="0" fontId="16" fillId="0" borderId="7" xfId="0" applyFont="1" applyBorder="1" applyAlignment="1">
      <alignment horizontal="left" vertical="center"/>
    </xf>
    <xf numFmtId="0" fontId="27" fillId="8" borderId="8" xfId="0" applyFont="1" applyFill="1" applyBorder="1" applyAlignment="1">
      <alignment horizontal="center" wrapText="1"/>
    </xf>
    <xf numFmtId="0" fontId="27" fillId="8" borderId="9" xfId="0" applyFont="1" applyFill="1" applyBorder="1" applyAlignment="1">
      <alignment horizontal="center" wrapText="1"/>
    </xf>
    <xf numFmtId="0" fontId="27" fillId="8" borderId="10" xfId="0" applyFont="1" applyFill="1" applyBorder="1" applyAlignment="1">
      <alignment horizontal="center" wrapText="1"/>
    </xf>
    <xf numFmtId="0" fontId="16" fillId="8" borderId="1" xfId="0" applyFont="1" applyFill="1" applyBorder="1" applyAlignment="1">
      <alignment horizontal="center" wrapText="1"/>
    </xf>
    <xf numFmtId="0" fontId="16" fillId="11" borderId="1" xfId="0" applyFont="1" applyFill="1" applyBorder="1" applyAlignment="1">
      <alignment horizontal="center"/>
    </xf>
    <xf numFmtId="0" fontId="26" fillId="8" borderId="6"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45" fillId="0" borderId="51" xfId="0" applyFont="1" applyBorder="1" applyAlignment="1">
      <alignment horizontal="center" vertical="center" wrapText="1"/>
    </xf>
  </cellXfs>
  <cellStyles count="3">
    <cellStyle name="Millares" xfId="1" builtinId="3"/>
    <cellStyle name="Normal" xfId="0" builtinId="0"/>
    <cellStyle name="Normal 2" xfId="2"/>
  </cellStyles>
  <dxfs count="3">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uz G. Verdugo Ochoa" refreshedDate="41205.696993981481" createdVersion="4" refreshedVersion="4" minRefreshableVersion="3" recordCount="276">
  <cacheSource type="worksheet">
    <worksheetSource ref="A3:I287" sheet="GLOBAL DE LAS SECRETARIAS"/>
  </cacheSource>
  <cacheFields count="10">
    <cacheField name="SECRETARÍA" numFmtId="0">
      <sharedItems containsBlank="1"/>
    </cacheField>
    <cacheField name="DIRECCIÓN" numFmtId="0">
      <sharedItems containsBlank="1"/>
    </cacheField>
    <cacheField name="PROYECTO" numFmtId="0">
      <sharedItems containsBlank="1"/>
    </cacheField>
    <cacheField name="PRESUPUESTO TOTAL " numFmtId="0">
      <sharedItems containsString="0" containsBlank="1" containsNumber="1" minValue="0" maxValue="74545658.290000007"/>
    </cacheField>
    <cacheField name="RECURSO PROPIO" numFmtId="0">
      <sharedItems containsString="0" containsBlank="1" containsNumber="1" minValue="0" maxValue="4000000"/>
    </cacheField>
    <cacheField name="RECURSO EXTERNO" numFmtId="0">
      <sharedItems containsString="0" containsBlank="1" containsNumber="1" containsInteger="1" minValue="0" maxValue="9500000"/>
    </cacheField>
    <cacheField name="MESA" numFmtId="0">
      <sharedItems containsBlank="1" count="9">
        <m/>
        <s v="MOVILIDAD TRÁNSITO Y TRANSPORTE"/>
        <s v="MEDIO AMBIENTE, INFRAESTRUCTURA Y SERVICIOS"/>
        <s v="ATENCIÓN INTEGRAL Y EQUITATIVA"/>
        <s v="SEGURIDAD"/>
        <s v="PROMOCIÓN DE LA CULTURA"/>
        <s v="DESARROLLO ECONÓMICO Y ASOCIATIVO"/>
        <s v="GOBERNABILIDAD, PARTICIPACIÓN CIUDADANA Y DESCENTRALIZACIÓN"/>
        <e v="#REF!" u="1"/>
      </sharedItems>
    </cacheField>
    <cacheField name="SECTOR" numFmtId="0">
      <sharedItems containsBlank="1" containsMixedTypes="1" containsNumber="1" containsInteger="1" minValue="0" maxValue="0"/>
    </cacheField>
    <cacheField name="PROGRAMA" numFmtId="0">
      <sharedItems containsBlank="1" count="27">
        <m/>
        <s v="Plan maestro de vialidad cantonal"/>
        <s v="PLAN DE DOTACIÓN Y MEJORA DE EQUIPAMIENTOS"/>
        <s v="Plan maestro de tránsito y transporte"/>
        <s v="GESTIÓN DE RIESGOS, AMENAZAS Y DESASTRES"/>
        <s v="PLAN DE ACCIÓN A GRUPOS VULNERABLES"/>
        <s v="PLAN DE SEGURIDAD"/>
        <s v="PLAN DE ATENCIÓN AGRUPOS PRIORITARIOS"/>
        <s v="PLAN DE DESARROLLO HUMANO A PARTIR DE LA CULTURA"/>
        <s v="PLAN DE GESTIÓN Y RECUPERACIÓN DEL ESPACIO PÚBLICO"/>
        <s v="PLAN DE COMPETITIVIDAD TERRITORIAL"/>
        <s v="Plan maestro de agua potable y alcantarillado"/>
        <s v="Plan de participación ciudadana y control social"/>
        <s v="PLAN DE PROTECCIÓN INTEGRAL  A LA NIÑEZ  Y ADOLECENCIA"/>
        <s v="PLAN DE SALUD"/>
        <s v="PLAN DE INVESTIGACIÓN, INNOVACIÓN Y DESARROLLO TÉCNOLOGICO"/>
        <s v="Plan de restructuración administrativa y desarrollo organizacional"/>
        <s v="PLAN DE IGUALDAD DE OPORTUNIDADES"/>
        <s v="PLAN DE TURISMO"/>
        <s v="PLAN DE MANEJO Y GESTIÓN DE SUELOS"/>
        <s v="Plan de gestión financiera"/>
        <s v="PLAN DE DESARROLLO Y ORDENAMEINTO TERRITORIAL"/>
        <s v="PLAN DE GESTIÓN AMBIENTAL"/>
        <s v="MOVILIDAD TRÁNSITO Y TRANSPORTE" u="1"/>
        <s v="TECNOLOGÍA DE LA INFORMACIÓN Y COMUNICACIÓN" u="1"/>
        <s v="PLAN DE PARTICIPAICÓNN CIUDADANA Y CONTROL" u="1"/>
        <s v="Plan de restructuración adminsitrativa y desarrollo organizacional" u="1"/>
      </sharedItems>
    </cacheField>
    <cacheField name="SUB. SECTOR" numFmtId="0">
      <sharedItems containsBlank="1" count="56">
        <m/>
        <s v="Mantenimiento y construcción  víal."/>
        <s v="Infraestructura educativa"/>
        <s v="Construcción y Recostrucción de Muros, escalinatas, puentes y pasarelas"/>
        <s v="Movilidad Alternativa: Ciclovías, Senderos, pasos peatonales"/>
        <s v="Prevención de Riesgos"/>
        <s v="Sistema Integrado de Tránsporte (tranvía)"/>
        <s v="Programa de protección al migrante y su familia"/>
        <s v="programa de intervención pública sobre pandillas juveniles"/>
        <s v="Atención adultos mayores"/>
        <s v="Atención a personas con discapacidad"/>
        <s v="Equipamiento de servicio social"/>
        <s v="Protección y recuperación del espacio público"/>
        <s v="AREAS VERDES Y RECREATIVAS : Parques,  jardines, plazoletas"/>
        <s v="Programa de encadenameitno productivos y generación de cadena de valor ( infraestructura de mercados)"/>
        <s v="Infraestructura de equipamientos municipales"/>
        <s v="Patrimonio Edificado y Natural"/>
        <s v="Equipamientos recreativos, deportivos"/>
        <s v="Saneameinto Ambiental"/>
        <s v="Progrma de economía social y solidaria"/>
        <s v="Fortalecimiento del Proceso de Participación Ciudadana"/>
        <s v="Fortalecimeinto del sistema integral de atención"/>
        <s v="Promoción y Creación de un Sistema de Cultura"/>
        <s v="programa de estilos de vida saludables"/>
        <s v="Técnologia e Infraestructura Informática"/>
        <s v="Fortalecimiento institucional"/>
        <s v="Programa de erradicación de violencia de género"/>
        <s v="Programa especializado y de promoción para negocios turisticos"/>
        <s v="Reactivación del sector artesanal"/>
        <s v="Reactivación del sector Industrial"/>
        <s v="Rescate del patrimonio artesanal"/>
        <s v="Centro de faenamiento"/>
        <s v="programa de protección , exigigibilidad y restitución de derechos"/>
        <s v="Prevención, y erradicación progresiva del trabajo infantil"/>
        <s v="Manejo y gestión de residuos sólidos y desechos"/>
        <s v="Fortalecimiento Organizativo"/>
        <s v="Seguridad en el espacio público"/>
        <s v="Formación para la seguridad"/>
        <s v="Equipamientos para Reforzar el Sistema de Seguridad"/>
        <s v="Mejora de Procesos y trámites informaticos"/>
        <s v="Fortalecimeinto a la Cooperación Internacional"/>
        <s v="Promoción y garantía del derecho de la participación social, política y ejercicio ciudadano."/>
        <s v="Violencia Intrafamilair y sexual"/>
        <s v="Planificaciones territoriales"/>
        <s v="Programa de evaluación d ela claidad ambeintal urbano y rural"/>
        <s v="Progrma de manejo y gesitón de áreas protegidas"/>
        <s v="Unidades de gestión ambiental parroquial"/>
        <s v="Programa de fortalecimeitno de las redes y servicios de salud"/>
        <s v="Programa de convivencia y seguridad ciudadana"/>
        <s v="programa de ejericio de ciudadanía" u="1"/>
        <s v="Fortalecimiento del Proceso de particiapción Ciudadana" u="1"/>
        <s v="Reactivación del sector  artesanal" u="1"/>
        <s v="programas de gestión de nuevas técnologías" u="1"/>
        <e v="#REF!" u="1"/>
        <s v="Programa de apropiación cultural" u="1"/>
        <s v="Tecnología e infraestructura informátic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uz G. Verdugo Ochoa" refreshedDate="41220.709714004632" createdVersion="4" refreshedVersion="4" minRefreshableVersion="3" recordCount="282">
  <cacheSource type="worksheet">
    <worksheetSource ref="A3:I288" sheet="GLOBAL DE LAS SECRETARIAS"/>
  </cacheSource>
  <cacheFields count="9">
    <cacheField name="SECRETARÍA" numFmtId="0">
      <sharedItems containsBlank="1" count="6">
        <m/>
        <s v="INFRAESTRUCTURA"/>
        <s v="DESARROLLO HUMANO"/>
        <s v="MOVILIDAD"/>
        <s v="PLANEAMIENTO"/>
        <s v="GOBIERNO"/>
      </sharedItems>
    </cacheField>
    <cacheField name="DIRECCIÓN" numFmtId="0">
      <sharedItems containsBlank="1" count="32">
        <m/>
        <s v="INFRAESTRUCTURA"/>
        <s v="DIRECCION DE DESARROLLO SOCIAL"/>
        <s v="DMT"/>
        <s v="TRANVIA"/>
        <s v="EMUCE"/>
        <s v="DIRECCIÓN DE PLANIFICACIÓN"/>
        <s v="DIRECCION DE CULTURA"/>
        <s v="FUNDACIÓN EL BARRANCO"/>
        <s v="EQUIDAD SOCIAL Y GÉNERO"/>
        <s v="FUNDACIÓN MUNICIPAL BIENAL DE CUENCA"/>
        <s v="FUNDACIÓN DE TURISMO DE CUENCA"/>
        <s v="EMPRESA PÚBLICA MUNICIPAL DE DESARROLLO ECONÓMICO EDEC.EP."/>
        <s v="EMURPLAG EP"/>
        <s v="ADMINSITRACIÓN"/>
        <s v="DESCENTRALIZACIÓN"/>
        <s v="FUNDACIÓN ILUMINAR"/>
        <s v="GURADIA CIUDADANA"/>
        <s v="INFORMÁTICA"/>
        <s v="TRANSPARENCIA"/>
        <s v="RELACIONES EXTERIORES"/>
        <s v="AREAS HISTÓRICAS"/>
        <s v="DIRECCIÓN DE AVALUOS Y CATASTROS"/>
        <s v="COMISIÓN DE GEESTIÓN AMBIENTAL"/>
        <s v="DIRECCIÓN DE CONTROL MUNICIPAL"/>
        <s v="UNIDAD DE GESTIÓN ESTRATÉGICA CANTONAL"/>
        <s v="CONSEJO NIÑES"/>
        <s v="FUNDACIÓN MUNICIPAL DE LA MUJER NIÑO Y FAMILIA"/>
        <s v="ACCIÓN SOCIAL MUNICIPAL"/>
        <s v="DIRECCIÓN SALUD"/>
        <s v="CONCEJO CANTONAL  DE SALUD"/>
        <s v="FARMASOL"/>
      </sharedItems>
    </cacheField>
    <cacheField name="PROYECTO" numFmtId="0">
      <sharedItems containsBlank="1" count="281">
        <m/>
        <s v="VEREDAS CENTRO HISTORICO"/>
        <s v="VARIOS MUROS (arrastre)"/>
        <s v="VARIOS MUROS"/>
        <s v="TERMINACION RESTAURACION MUSEO REMIGIO CRESPO TORAL"/>
        <s v="TERMINACION ESCUELA CENTRAL"/>
        <s v="TERMINACION DE OBRAS RESTAURACION IGLESIA TODOS SANTOS (arrastre)"/>
        <s v="SEÑALIZACION Y MOBILIARIO URBANO"/>
        <s v="SEÑALIZACION VIAL"/>
        <s v="RESTAURACION DEL MUSEO DEL ALFARERO (arrastre)"/>
        <s v="RESTAURACION DEL CENTRO CULTURAL ARTESANAL CASAS DEL VADO"/>
        <s v="RESTAURACION DE LAS FACHADAS DE NUESTRA SEÑORA DEL ROSARIO DE NULTI (arrastre)"/>
        <s v="RESTAURACION DE LA PLAZOLETA DEL OTORONGO"/>
        <s v="REPAVIMENTACION DE VARIAS CALLES DE LA CIUDAD DE CUENCA - ARRASTRE"/>
        <s v="REPARACION Y READECUACION DE BATERIAS SANITARIAS"/>
        <s v="REHABILITACION PLAZOLETA PUENTE ROTO"/>
        <s v="REHABILITACION DEL SECTOR DEL VECINO"/>
        <s v="REHABILITACIÓN DEL PARQUE DE LA MADRE Y CONSTRUCCIÓN DE PARQUEADEROS_x000d_ (arrastre)_x000a_"/>
        <s v="REGENERACIÓN DE LA PLAZA DE SAN FRANCISCO Y SUS ÁREAS ANEXAS"/>
        <s v="RECUPERACION VEREDAS E ILUMINACION SUBIDA DE TODOS SANTOS"/>
        <s v="RECUPERACION CASA PATRIMONIAL V. J. CUESTA"/>
        <s v="RECUPERACION CASA MARY CORILE"/>
        <s v="RECONSTRUCCION ATENCION CLIENTES AVALUOS Y OTROS "/>
        <s v="RECAPEO EN VARIAS CALLES DE LA CIUDAD Y PAVIMENTACIÓN FLEXIBLE"/>
        <s v="PRESUPUESTO PARTICIPATIVOS JUNTAS PARROQUIALES"/>
        <s v="PLAZOLETA DE SAN ROQUE"/>
        <s v="PLAZOLETA CESAR DAVILA ANDRADE"/>
        <s v="PARQUES Y PLAZAS  URBANAS (Anexo Nro.   ) "/>
        <s v="OBRAS EMERGENTES (UNIDAD DE GESTIÓN DE RIESGOS)"/>
        <s v="OBRAS DE MITIGACIÓN EN LA CIUDADELA JAIME ROLDOS (arrastre)"/>
        <s v="MERCADOS"/>
        <s v="MEJORAMIENTO Y CONSTRUCCION DE VARIOS PUENTES Y PASARELAS"/>
        <s v="MEJORAMIENTO LABORATORIO FISACLIZ."/>
        <s v="MEJORAMIENTO DE VEREDAS Y BORDILLOS EN DIVERSAS CALLES DE LA CIUDAD FASE C (arrastre)"/>
        <s v="MEJORAMIENTO DE INTERSECCIONES CONFLICTIVAS"/>
        <s v="MEJORAMIENTO DE DISTRIB. TRAFICO Y PASOS PEATONALES"/>
        <s v="MEJORAMIENTO AV. ORDOÑEZ LASO"/>
        <s v="MANTENIMIENTO Y REPARACION DE VEREDAS Y BORDILLOS"/>
        <s v="MANTENIMIENTO Y MEJORAMIENTO DE VÍAS PAVIMENTO RÍGIDO"/>
        <s v="MANTENIMIENTO Y MEJORAM.VÍAS PAVIMENTO FLEXIBLE"/>
        <s v="MANTENIMIENTO VÍAS LASTRE Y/O TIERRA"/>
        <s v="MANTENIMIENTO VÍAS ADOQUIN"/>
        <s v="MANTENIMIENTO DE PLANTA ASFÁLTICA"/>
        <s v="MANTENIMIENTO DE PAVIMENTO CON ADOCRETO, VARIAS CALLES DE LA CIUDAD"/>
        <s v="MANTENIMIENTO DE  DE PUENTES , PASARELAS Y PASOS A DESNIVEL"/>
        <s v="MANTENIMEINTO DE CASAS COMUNALES"/>
        <s v="LARDIN BOTÁNICO"/>
        <s v="INTERVENCIONES EN DIVERSOS CENTROS EDUCATIVOS"/>
        <s v="INSTITUTO  DE PARALISIS CEREBRAL IPCA "/>
        <s v="FUNDACION VARGAS TORRES - ARRASTRE"/>
        <s v="ESTADIO MUNICIPAL"/>
        <s v="ESCALINATAS (arrastre)"/>
        <s v="ESCALINATAS"/>
        <s v="EJECUCION DE ESPACIOS RESIDUALES DEL CENTRO HISTORICO"/>
        <s v="DISTRIB. TRAFICO Y PASOS PEATONALES"/>
        <s v="CONVENIOS INTERINSTITUCIONALES"/>
        <s v="CONSTRUCCION PATIO OPERACIONAL SIT"/>
        <s v="CONSTRUCCION AULA Y ARREGLO DE PATIO ESCUELA CAZADORES DE LOS RIOS (arrastre)"/>
        <s v="COMPLEJO DEPORTIVO CULTURAL - YANUNCAY"/>
        <s v="CICLOVIAS"/>
        <s v="CENTRO MULTIPLE MUNICIPAL"/>
        <s v="CASA ULLAURI"/>
        <s v="CASA DEL ARCO"/>
        <s v="BARRIO SOLIDARIO (arrastre)"/>
        <s v="BARRIO SOLIDARIO"/>
        <s v="APERTURA DE VIAS URBANAS VIA EL TEJAR"/>
        <s v="APERTURA DE VARIAS VÍAS URBANAS"/>
        <s v="Fortalecimiento organizacional y procesos de sensibilización y capacitación de los derechos de los migrantes y sus familias"/>
        <s v="Medidas Sustitutivas de Privación a la libertad para jóvenes infractores "/>
        <s v="Restitución de derechos de las personas Adultas Mayores mediante la Recreación Física y atención en salud integral."/>
        <s v="Prevenir la vulneración, restituir y aplicar los derechos de las personas con discapacidad en el cantón cuenca"/>
        <s v="Normativas y reformas a documentos legales que permitan la operación control y auditoria SIT"/>
        <s v="Elaboración de normativa y reforma de documentos legales que permitan la retauración orgánica"/>
        <s v="Actualización y complementación  del estudio de modalidades d etransporte"/>
        <s v="Coordinación de implementación de sistemas especiales para control y monitoreo"/>
        <s v="estudios complementarios de la red de ciclovías urbanas del cantón cuenca"/>
        <s v="Estudio de movilidad tránsito y transporte  privado y público"/>
        <s v="Estudios de intersecciones"/>
        <s v="Estudios de Movilidad mecanizada"/>
        <s v="Implementación de una Red Primaria de Transporte Público para la ciudad de Cuenca: Tranvia de los 4 Ríos."/>
        <s v="Nuevo Cementerio del GAD Municipal para el cantón Cuenca, fase I."/>
        <s v="Construcción de Sala de velación La Unión de EMUCE EP del Gad Municipal del cantón Cuenca, fase final."/>
        <s v="Implementación de Nuevas Salas de Velaciones de EMUCE EP en el sector de Todos Santos del GAD Municipal del Cantón Cuenca, fase final."/>
        <s v="Economía Solidaria"/>
        <s v="Implementación de Obra Física en el Cementerio Patrimonial de Cuenca."/>
        <s v="Recuperación  y Ampliación del Estadio Municipal"/>
        <s v="Estudios varios"/>
        <s v="Capacitación Comunitaria"/>
        <s v="Cuenca Verde: Parque Urbano de Guzho"/>
        <s v="Cuenca Verde: Parque Lineal de la Poesia"/>
        <s v="Cuenca Verde: Parque de Narancay"/>
        <s v="Cuenca Verde: Barrio las Peñas"/>
        <s v="Apertura de neuva agencia Cuenca del PME RSC en la Casa de la jUventud"/>
        <s v="DJ-Programa de voluntariado y emprendimiento juvenil en el Cantón Cuenca"/>
        <s v="DJ- Programa de expresión intelectual, cultural y artística"/>
        <s v="DJ-Programa de formación en salud y medioambiente"/>
        <s v="DJ-Programa de gestión del conocimiento y tecnologias de la información y comunicación en el Cantón Cuenca"/>
        <s v="DJ-Programa de formación ciudadana en el Cantón Cuenca"/>
        <s v="Programa Zona Franca de Cultura"/>
        <s v="Programa Centros del Saber"/>
        <s v="Red de Bibliotecas Tecnológicas Municipales"/>
        <s v="Cuenca Verde: Parque Ciudadela Magisterio"/>
        <s v="Sensibilización y conservación de bienes patrimoniales del Museo Municipal de Arte Moderno"/>
        <s v="S.O.S. Remigio Crespo Toral"/>
        <s v="SMC- Programa de comunicación y mercadeo del sistema Municipal de Cultura"/>
        <s v="Galería de la Alcaldía: Plataforma virtual y exposiciones"/>
        <s v="SMC - Programa de investigación municipal de cultura"/>
        <s v="SMC- Programa del sistema de  educación municipal de Cultura"/>
        <s v="SMC - Programa de artes y recreatividad de sistema municipal de cultura"/>
        <s v="SMC - Programa de recreación y espacio del sistema municipal de cultura de cuenca"/>
        <s v="SMC - Progrma de puesta en valor. Recuperación y conservación del patrimonio material e inmaterial en el cantón cuenca"/>
        <s v="SMC- Programa del sistema de museos y centros culturales - simucc (Articulación de las actividades de los muceos y centros culturales"/>
        <s v="Cuenca Verde: Parque Ochoa León"/>
        <s v="Cuenca Verde: Vello Horizonte"/>
        <s v="Cuenca Verde: Parque Quebrada Milchichic"/>
        <s v="Jardín Botanico Zona la Jocefina"/>
        <s v="Estudios complementarios para el Proyecto Parque Ito Cruz"/>
        <s v="Dirección arquitectónica de Mejorameinto del Parque de la Madres"/>
        <s v="Prevención y Atención de la Violencia de Género con énfasis en la Población Jóven del cantón Cuenca."/>
        <s v="FUNDACIÓN MUNICIPAL BIENAL DE CUENCA"/>
        <s v="FUNDACIÓN DE TURISMO DE CUENCA"/>
        <s v="Portal Regional de Artesanías de Cuenca"/>
        <s v="CENTRO DE FOMENTO  - INNOVACENTRO DE LA MADERA Y EL MUEBLE"/>
        <s v="Eco Parque Industrial CHAULLAYACU"/>
        <s v=" CENTRO DE INTERPRETACIÓN ARTESANAL, CULTURAL Y GATRONÓMICA CEMUART"/>
        <s v="Construcción y puesta en funcionamiento de la Planta de Beneficio Animal de la EMURPLAG EP en la Comunidad de Atucloma, Parroquia Tarqui, Cantón Cuenca, Provincia Azuay."/>
        <s v="Adquisición y Adecuación del Terreno para la nueva Plaza Ganadera"/>
        <s v="NORMALIZACIÒN Y ESTANDARIZACION DE LOS PROCESOS DE MANEJO DE DESECHOS Y PRODUCCIÒN DE ABONOS ORGÀNICOS EN LA EMURPLAG EP."/>
        <s v="IMPLEMENTACIÓN DEL COSTEO BASADO EN ACTIVIDADES  (ABC) EN LA EMURPLAG EP"/>
        <s v="PROGRAMA DE MANEJO PREVENTIVO Y CORRECTIVO DE MAQUINARIA Y EQUIPOS DE LA EMURPLAG EP"/>
        <s v="Actualización de la Normativa Legal Interna para el Manejo del Talento Humano en la EMURPLAG EP"/>
        <s v="Transversalización del Enfoque de Género"/>
        <s v="Prevenir la vulneración, restituir y aplicar los derechos de NNA y Adultos Mayores del Cantón Cuenca"/>
        <s v="Apoyo pedagógico y psico social a niños, niñas y adolescentes"/>
        <s v="Eliminación progresiva del trabajo infantil y adolescente"/>
        <s v="Escuela Taller"/>
        <s v="Implementación y Equipamiento de la casa de primera acogida CEMISOL 2"/>
        <s v="Fortalecimiento de los 9 CMDI"/>
        <s v="Implementación y Equipamiento de la casa de primera acogida CEMISOL 1 "/>
        <s v="Gestión por Resultados"/>
        <s v="Readecuación de espacios para recolección, reciclaje, y almacenamiento de basura en los mercados de la ciudad."/>
        <s v="Levantamiento de una linea base de actores sociales y territoriales"/>
        <s v="Marco normativo y procedimientos parlamentarios"/>
        <s v="Proceso eleccionario de los representantes comunitarios y parroquiales"/>
        <s v="Asambleas comunitarias y parroquiales, mesas de concertacion"/>
        <s v="Foros parroquiales "/>
        <s v="Centro del conocimiento y saberes ciudadanos para la participacion solidaria y presupuestos participativos "/>
        <s v="Sofwear institucional funcionando"/>
        <s v="Gads parroquiales cuentan con paquetes metodologicos de gerencia publica y desarrollo local"/>
        <s v="Plan de difusion de procesos de gestion publica y presupuestos participativos"/>
        <s v="Formacion ciudadana en territorio"/>
        <s v="Centro de formación Ciudadana:"/>
        <s v="Difusión del proceso de formacion ciudadana"/>
        <s v="Asambleas permantenes en barrios y parroquias urbanas"/>
        <s v="Asambleas permantenes en barrios y parroquias urbanas como insumo de planificacion "/>
        <s v="Contar con sistema de participacion ciudadana articulado el modelo de gestion institucional"/>
        <s v="Gastos Corrientes"/>
        <s v="Cuenca Iluminada"/>
        <s v="Realizar capacitaciones bimensuales a todo el personal"/>
        <s v="Uniformes y equipamiento para personal guardia ciudadana"/>
        <s v="Adquisición de 3 vehiculos para guardia ciudadana"/>
        <s v="Adquisición de sistema de radio con gps para personal guardia"/>
        <s v="Adquisición de bicicletas para guardia ciudadana"/>
        <s v="Contratación de personal o incremento de horas suplementarias y extraordinarias (5pers)"/>
        <s v="Asignación anual nomina"/>
        <s v="Implementación de firmas electrónicas"/>
        <s v="tramites integrales"/>
        <s v="Estandarización de precios unitarios"/>
        <s v="Módulo de contratación pública del sistema integral financiero"/>
        <s v="Licenciamiento, desarrollo e implementación del sistema de POAs"/>
        <s v="Sistematización de los trámites y procesos internos"/>
        <s v="Infraestructura de datos espaciales cantonal"/>
        <s v="Monitoreo de maquinaria de obras públicas"/>
        <s v="Consultoría para la documentación, base de datos del conocimiento KDB y estándares"/>
        <s v="Base única de contribuyentes y Legalización Oracle"/>
        <s v="Modernización de la Alcaldía"/>
        <s v="ERP de la Asamblea Nacional"/>
        <s v="Digitalización de libros y fichas de Concejo Cantonal, Personal y Planificación"/>
        <s v="Sistema para comisarias"/>
        <s v="Gestión estratégica territorial para la gobernanza digital solidaria parroquial y cogestión de los presupuestos participativos"/>
        <s v="SINGE SIGON (Autentificación única)"/>
        <s v="Cursos de capacitación"/>
        <s v="Vinculación de las TICs a la Secretaria de Desarrollo Humano"/>
        <s v="Transparentar y democratizar la obra pública"/>
        <s v="Emisión de omisos con equipos remotos en campo"/>
        <s v="Sistema de mercados"/>
        <s v="Administración de la relación con los ciudadanos (CRM)"/>
        <s v="Trámites en la WEB"/>
        <s v="Implementación de Pantallas digitales"/>
        <s v="Implementación de servicios de Voip"/>
        <s v="Implementación de servicios IVR"/>
        <s v="Licenciamiento de herramientas de software"/>
        <s v="Compra y mantenimiento de equipo"/>
        <s v="Alquiler de impresoras y escáner"/>
        <s v="Trámites procesos e indicadores"/>
        <s v="Proyecto Sistema Municipal de Cooperación Técnica Internacional"/>
        <s v="Proyecto Fortalecimiento de las Relaciones Internacionales de Cuenca"/>
        <s v="Proyecto de Proyección Internacional de Cuenca"/>
        <s v="Proyecto de actualización del Modelo de Gestión de Relaciones Externas para asumir Competencias de Cooperación Descentralizada"/>
        <s v="Colonias Vacacionales"/>
        <s v="Participación Política de las mujeres en los procesos de construcción de equidad y corresponsabilidad en los barrios urbanos del cantón Cuenca."/>
        <s v="Acciones de prevención, atención y restitución de derechos de las mujeres en el marco del Plan Cantonal para la erradicación de la violencia de género."/>
        <s v="Cultura, Valores Emergentes desde las mujeres"/>
        <s v="Derecho a la Autonomía Económicade las mujeres"/>
        <s v="El Derecho de las mujeres jefas de hogar a la vivienda en Cuenca"/>
        <s v="Fortalecvimiento de las Organizaciones de Recicladoras de Cuenca"/>
        <s v="Investigación de las Prácticas  de Ciudad o Ambiental desarrolladas por Organizaciones de Mujeres"/>
        <s v="Mujeres Rurales ejerciendo su Derecho a la Participación a través de veedurías"/>
        <s v="Observatorio Ciudadano de la Comunicación Fortaleciendo la Participació Ciudadana."/>
        <s v="Observatorio Ciudadano de la Comunicación Posicionado en las Instituciones Públicas y Privadas del Cantón."/>
        <s v="Fortalecimiento Centro de Desarrollo Infantil FUNDEPRO ( Covenio)"/>
        <s v="Promoción  de los derechos Humanos de las Mujeres."/>
        <s v="Convenios de coorperación interinstitucional (contrapartes)"/>
        <s v="Complementaciòn de estudios de Recuperaciòn d ela antigua Calle Santa Ana y Restauraciòn, Adaptaciòn a nuevo uso del Antiguo Seminario San Luis"/>
        <s v="Elaboraciòn de Estudios para la Intervenciòn en los espacios Residuales del Centro Històrico de Cuenca"/>
        <s v="Estudios para la Restauración de vitrales de la Iglecia San Alfonso "/>
        <s v="Elaboraciòn de los estduios arquitectònicos y de ingenierias para la implementaciòn de un museo de la energia y la electricidad en la antigua planta electrica de Yanuncay"/>
        <s v="Estudios àrea de El Plateado"/>
        <s v="Estudios de renovaciòn urbana de la calle Barrio Obrero"/>
        <s v="Estudios de restauraciòn de Iglesias y Capillas Rurales"/>
        <s v="Estudios de Restauraciòn y adaptaciòn al nuevo uso de la Casa Palacios en la Plazoleta El Otorongo"/>
        <s v="Estudios Derivados del Plan Especial del Centro Històrico de Cuenca"/>
        <s v="Estudios Derivados del Proyecto Financiameinto para la Rehabilitaciòn de inmuebles patrimoniales privados del Ministerio Coordinador de Patrimonio (CUAVIP)"/>
        <s v="Estudios para el mantenimiento e Iluminación de puentes sobre el río Tomebambaen el Sector de &quot;El Barranco&quot;"/>
        <s v="Estudios apra intervenir el sitio arqueològico ubicado en la esquina de la bajada de los Molinos y Paseo Tres de Noviembre"/>
        <s v="Estudios para Implementaciòn de la Reserva Cultural Museogràfica de la Ciudad"/>
        <s v="Actualización de estudios para la Restauración y Adaptación al Nuevo uso del inmueble de Propiedad Municipal conocido como Centro Múltiple Municipal."/>
        <s v="Estudios para la renovaciòn Urbana de la avenida 12 de Abril, en el tràmo comprendido entre las Avenidas Loja y Fray Vicente Solano"/>
        <s v="Actaulización de los Avalúos Catastrales de los Predios en las Zonas Urbano, Urbano Parroquial y Rural del Cantón Cuenca."/>
        <s v="Actualización del Catastro Rústico por medio de Empadronamiento Catastral"/>
        <s v="Actualización del Catastro Urbano por medio de Empadronamiento Catastral"/>
        <s v="Levantamiento de Información Catastral Rural en convenio con MAGAP  dentro del Programa SIGTIERRAS"/>
        <s v="Levantamientos Topográficos (Sector Rústico)"/>
        <s v="Levantamientos Topograficos (Sector Urbano)"/>
        <s v="Mantenimiento Catastral  (Urbano y Rústico)"/>
        <s v="Titularización Regularización de la Propiedad, partición y Adjudicación Administrativa de Predios en el Cantón Cuenca."/>
        <s v="Pago Contratos 2012"/>
        <s v="Control del ruido en la ciudad de Cuenca"/>
        <s v="Estudio biofisicos, caracterizacion, socializacion y elaboracion de Planes de manejo Integral de los recursos naturales de las areas del Proyecto de Declaratoria de Reserva Forestal"/>
        <s v="Fortalecimeinto delos gobiernos parroquiales en el manejo ambiental con enfoque de genero"/>
        <s v="Plan Ambiental de Cuenca"/>
        <s v="Proyecto mejoramiento del Control de Uso y Ocupacion del suelo en el Canton Cuenca"/>
        <s v="Gestion del Plan de Desarrollo y Ordenamiento Territorial"/>
        <s v="Manejo de conflictos limitrofes del Canton Cuenca y als 21 Parroquias"/>
        <s v="Plan de ordenamiento Urbano de Cuenca"/>
        <s v="Complementación y Mejoramiento de la Movilidad en la Ciudad de Cuenca: Puente Córdova - Guayas"/>
        <s v="Complementación y Mejoramiento de la Movilidad en la Ciudad de Cuenca: Puente  El Tejar"/>
        <s v="Complementación y Mejoramiento de la Movilidad en la Ciudad de Cuenca: Vía y Puente  SENPLADES"/>
        <s v="Complementación y Mejoramiento de la Movilidad en la Ciudad de Cuenca: Ampliación del Puente la Compañía"/>
        <s v="Complementación y Mejoramiento de la Movilidad en la Ciudad de Cuenca: Puente del Guzho (parque inclusivo - Circo Social)"/>
        <s v="Complementación y Mejoramiento de la Movilidad en la Ciudad de Cuenca: Puente Milchichig (Prolongación de la Avenida Pumapungo)"/>
        <s v="Complementación y Mejoramiento de la Movilidad en la Ciudad de Cuenca: Paso vehícular sobre el embaulamiento de la Quebrada el Salado"/>
        <s v="CONSEJO NIÑES"/>
        <s v="FUNDACIÓN MUNICIPAL DE LA MUJER NIÑO Y FAMILIA"/>
        <s v="ACCIÓN SOCIAL MUNICIPAL"/>
        <s v="Barrio Activo y Barrio Adentro"/>
        <s v="Establecimeinto y Desarrollo de las normas, Medidas disposiciones y Atribuciones del Municipio de Cuenca en materia de slaubridad en su territorio"/>
        <s v="Reducción de la problemática de consumo de drogas y alcohol, en el Cantón Cuenca."/>
        <s v="Impulso en la ciudadanía de estilos de vida saludables que contribuyan a la prevención de enfermedades."/>
        <s v="CONCEJO CANTONAL  DE SALUD"/>
        <s v="AMPLIACION DE COBERTURA DE LA RED DE FARMACIAS MUNICIPALES SOLIDARIAS EN EL ÁREA RURAL EN EL CANTÓN CUENCA"/>
        <s v="Instituto de Paralisis Celebral IPCA"/>
        <s v="Diseño para equipamientos urbanos (varios diseños de camerinos en barrio la gloria"/>
        <s v="Estudios Eléctricos Varios"/>
        <s v="CONSTRUCCIÓN DE LA SEDE DE FARMASOL EP EN EL CANTÓN CUENCA"/>
        <s v="Plan de Actuación Urbana de Chilcapamba el Valle"/>
        <s v="Plan de Actuación Urbana de Huzhil - Baños"/>
        <s v="Plan de Actuación Urbana de San Francisco Ricarurte"/>
        <s v="Revisión de Ordenanzas"/>
        <s v="Levantameinto de molino Pamba"/>
        <s v="Levantameinto Chilcapamba el Valle"/>
        <s v="Levantamiento Castilla Cruz"/>
        <s v="Refuncionalización de Bienes Municipales : Proyecto Instalaciones Municipales predio d ela Carcel"/>
        <s v="Mejoramiento de las Matrgenes del Rio Tomebamba en el trámo avenida de las Americas - Puente del Vado -  de Todos Santos y Avenida Max Uler"/>
        <s v="Colegio Benigno Malo"/>
        <s v="FORTALECIMIENTO DE LA RED DE FARMACIAS MUNICIPALES SOLIDARIAS FARMASOL EP, EN EL ÁREA URBANA DEL CANTÓN CUENCA."/>
        <s v="PLAN DE AYUDA PARA GRUPOS VULNERABLES"/>
        <s v="Centro Cultural el Barranco"/>
        <s v="Pasarela Peatonal Paraizo"/>
        <s v="Plan de Actuación Urbana Yanuncay"/>
        <s v="Proyectos delegados a la Fundación el Barranco"/>
      </sharedItems>
    </cacheField>
    <cacheField name="PRESUPUESTO TOTAL " numFmtId="0">
      <sharedItems containsString="0" containsBlank="1" containsNumber="1" minValue="0" maxValue="74545658.290000007"/>
    </cacheField>
    <cacheField name="RECURSO PROPIO" numFmtId="0">
      <sharedItems containsString="0" containsBlank="1" containsNumber="1" minValue="0" maxValue="6227368"/>
    </cacheField>
    <cacheField name="RECURSO EXTERNO" numFmtId="0">
      <sharedItems containsString="0" containsBlank="1" containsNumber="1" minValue="0" maxValue="70914658.290000007"/>
    </cacheField>
    <cacheField name="OBJETIVO" numFmtId="0">
      <sharedItems containsBlank="1"/>
    </cacheField>
    <cacheField name="PLANES  DEL PDOT" numFmtId="0">
      <sharedItems containsBlank="1" count="28">
        <m/>
        <s v="PLAN MAESTRO DE VIALIDAD CANTONAL"/>
        <s v="PLAN DE DESARROLLO HUMANO A PARTIR DE LA CULTURA"/>
        <s v="PLAN MAESTRO DE AGUA POTABLE Y ALCANTARILLADO"/>
        <s v="PLAN DE GESTIÓN Y RECUPERACIÓN DEL ESPACIO PÚBLICO"/>
        <s v="PLAN DE DOTACIÓN Y MEJORAMIENTO DE EQUIPAMIENTO "/>
        <s v="PLAN DE PARTICIPACIÓN CIUDADANA Y CONTROL SOCIAL"/>
        <s v="GESTIÓN DE RESGOS, AMENAZAS Y DESASTRES"/>
        <s v="PLAN DE COMPETITIVIDAD TERRITORIAL"/>
        <s v="PLAN MAESTRO DE VIABILIDAD CANTONAL"/>
        <s v="PLAN MAESTRO DE TRÁNSITO Y TRANSPORTE"/>
        <s v="PLAN DE DOTACIÓN Y MEJORA DE EQUIPAMIENTOS"/>
        <s v="PLAN DE DOTACIÓN Y MEJORA DE EQUIPAMEINTOS"/>
        <s v="PLAN DE DOTACIÓN Y MEJORAMEINTO DE EQUIPOS"/>
        <s v="PLAN DE GESTIÓN FINANCIERA"/>
        <s v="PLAN DE ACCIÓN A GRUPOS VULNERABLES"/>
        <s v="PLAN DE SEGURIDAD"/>
        <s v="PLAN DE ATENCIÓN AGRUPOS PRIORITARIOS"/>
        <s v="PLAN DE PROTECCIÓN INTEGRAL  A LA NIÑEZ  Y ADOLECENCIA"/>
        <s v="PLAN DE SALUD"/>
        <s v="PLAN DE INVESTIGACIÓN, INNOVACIÓN Y DESARROLLO TÉCNOLOGICO"/>
        <s v="PLAN DE RESTRUCTURACIÓN ADMINISTRATIVA Y DESARROLLO ORGANIZACIONAL"/>
        <s v="PLAN DE IGUALDAD DE OPORTUNIDADES"/>
        <s v="PLAN DE TURISMO"/>
        <s v="PLAN DE MANEJO Y GESTIÓN DEL SUELO"/>
        <s v="PLAN  DE RESTRUCTURACIÓN ADMINISTRATIVA Y DESARROLLO ORGANIZACIONAL"/>
        <s v="PLAN DE DESARROLLO Y ORDENAMEINTO TERRITORIAL"/>
        <s v="PLAN DE GESTIÓN AMBIENTAL"/>
      </sharedItems>
    </cacheField>
    <cacheField name="LINEAS PARA EL POA" numFmtId="0">
      <sharedItems containsBlank="1" count="58">
        <m/>
        <s v="Mantenimiento y Construcción Víal"/>
        <s v="Construcción y Recostrucción de Muros, escalinatas, puentes y pasarelas"/>
        <s v="Patrimonio Edificado y Natural"/>
        <s v="Protección y Recuperación del espacio Público"/>
        <s v="Saneamiento Ambiental"/>
        <s v="Areas Verdes y recreativas : Parques,  jardines, plazoletas"/>
        <s v="Infraestructura y equipamiento Municipal"/>
        <s v="Presupuestos Participativos"/>
        <s v="Prevención de Riesgos"/>
        <s v="Programa de Encadenamientos Productivos y generación de cadenas de valor "/>
        <s v="Movilidad Alternativa: Ciclovías, Senderos, pasos peatonales"/>
        <s v="Equipamiento de servicio social"/>
        <s v="Infraestructura Educativa"/>
        <s v="Equipameientos de servicio Social"/>
        <s v="Equipameintos recreativos, deportivos"/>
        <s v="Fortalecimiento de la Cooperación Internacional"/>
        <s v="Sistema Integrado de Tránsporte"/>
        <s v="Infraestructura de equipamientos municipales"/>
        <s v="Programa de protección al migrante y su familia"/>
        <s v="programa de intervención pública sobre pandillas juveniles"/>
        <s v="Atención adultos mayores"/>
        <s v="Atención a personas con discapacidad"/>
        <s v="Sistema Integrado de Tránsporte "/>
        <s v="Programa de Economía Social y Solidaria"/>
        <s v="Equipamientos recreativos, deportivos"/>
        <s v="Fortalecimiento del Proceso Participativo Ciudadano"/>
        <s v="Fortalecimeinto del sistema integral de atención"/>
        <s v="Promoción y Creación de un Sistema de Cultura"/>
        <s v="programa de estilos de vida saludables"/>
        <s v="Técnologia e Infraestructura Informática"/>
        <s v="Fortalecimiento institucional"/>
        <s v="Programa de erradicación de violencia de género"/>
        <s v="Programa especializado y de promoción para negocios turisticos"/>
        <s v="Reactivación del sector artesanal"/>
        <s v="Reactivación del sector Industrial"/>
        <s v="Rescate del patrimonio artesanal"/>
        <s v="Centro de faenamiento"/>
        <s v="programa de protección , exigigibilidad y restitución de derechos"/>
        <s v="Prevención, y erradicación progresiva del trabajo infantil"/>
        <s v="Fortalecimeinto Institucional"/>
        <s v="Manejo y gestión de residuos sólidos y desechos"/>
        <s v="Fortalecimiento Organizativo"/>
        <s v="Seguridad en el Espacio Público"/>
        <s v="Formación y Capacitación para la seguridad"/>
        <s v="Equipameintos para Reforzar el Sistema de Seguridad"/>
        <s v="Mejora de Proceos y Trámites Informáticos"/>
        <s v="Programa de Fortalecimiento de las redes y servicios de salud."/>
        <s v="Promoción y garantía del derecho de la participación social, política y ejercicio ciudadano."/>
        <s v="Violencia Intrafamilair y sexual"/>
        <s v="Progrma de economía social y solidaria"/>
        <s v="Planificaciones territoriales"/>
        <s v="Programa de evaluación d ela claidad ambeintal urbano y rural"/>
        <s v="Progrma de manejo y gesitón de áreas protegidas"/>
        <s v="Unidades de gestión ambiental parroquial"/>
        <s v="Programa de fortalecimeitno de las redes y servicios de salud"/>
        <s v="Programa de convivencia y seguridad ciudadana"/>
        <s v="Turismo Rural y Comunitari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6">
  <r>
    <m/>
    <m/>
    <m/>
    <m/>
    <m/>
    <m/>
    <x v="0"/>
    <m/>
    <x v="0"/>
    <x v="0"/>
  </r>
  <r>
    <s v="INFRAESTRUCTURA"/>
    <s v="INFRAESTRUCTURA"/>
    <s v="MANTENIMIENTO DE PAVIMENTO CON ADOCRETO, VARIAS CALLES DE LA CIUDAD"/>
    <n v="50000"/>
    <n v="50000"/>
    <n v="0"/>
    <x v="1"/>
    <s v="TRANSPORTE, COMUNICACIÓN Y VIALIDAD"/>
    <x v="1"/>
    <x v="1"/>
  </r>
  <r>
    <s v="INFRAESTRUCTURA"/>
    <s v="INFRAESTRUCTURA"/>
    <s v="MANTENIMIENTO DE PLANTA ASFÁLTICA"/>
    <n v="60000"/>
    <n v="60000"/>
    <n v="0"/>
    <x v="1"/>
    <s v="TRANSPORTE, COMUNICACIÓN Y VIALIDAD"/>
    <x v="1"/>
    <x v="1"/>
  </r>
  <r>
    <s v="INFRAESTRUCTURA"/>
    <s v="INFRAESTRUCTURA"/>
    <s v="MANTENIMIENTO VÍAS ADOQUIN"/>
    <n v="320000"/>
    <n v="320000"/>
    <n v="0"/>
    <x v="1"/>
    <s v="TRANSPORTE, COMUNICACIÓN Y VIALIDAD"/>
    <x v="1"/>
    <x v="1"/>
  </r>
  <r>
    <s v="INFRAESTRUCTURA"/>
    <s v="INFRAESTRUCTURA"/>
    <s v="MANTENIMIENTO VÍAS LASTRE Y/O TIERRA"/>
    <n v="150000"/>
    <n v="150000"/>
    <n v="0"/>
    <x v="1"/>
    <s v="TRANSPORTE, COMUNICACIÓN Y VIALIDAD"/>
    <x v="1"/>
    <x v="1"/>
  </r>
  <r>
    <s v="INFRAESTRUCTURA"/>
    <s v="INFRAESTRUCTURA"/>
    <s v="MANTENIMIENTO Y MEJORAM.VÍAS PAVIMENTO FLEXIBLE"/>
    <n v="450000"/>
    <n v="450000"/>
    <n v="0"/>
    <x v="1"/>
    <s v="TRANSPORTE, COMUNICACIÓN Y VIALIDAD"/>
    <x v="1"/>
    <x v="1"/>
  </r>
  <r>
    <s v="INFRAESTRUCTURA"/>
    <s v="INFRAESTRUCTURA"/>
    <s v="MANTENIMIENTO Y MEJORAMIENTO DE VÍAS PAVIMENTO RÍGIDO"/>
    <n v="200000"/>
    <n v="200000"/>
    <n v="0"/>
    <x v="1"/>
    <s v="TRANSPORTE, COMUNICACIÓN Y VIALIDAD"/>
    <x v="1"/>
    <x v="1"/>
  </r>
  <r>
    <s v="INFRAESTRUCTURA"/>
    <s v="INFRAESTRUCTURA"/>
    <s v="MANTENIMIENTO Y REPARACION DE VEREDAS Y BORDILLOS"/>
    <n v="80000"/>
    <n v="80000"/>
    <n v="0"/>
    <x v="1"/>
    <s v="TRANSPORTE, COMUNICACIÓN Y VIALIDAD"/>
    <x v="1"/>
    <x v="1"/>
  </r>
  <r>
    <s v="INFRAESTRUCTURA"/>
    <s v="INFRAESTRUCTURA"/>
    <s v="CONSTRUCCION AULA Y ARREGLO DE PATIO ESCUELA CAZADORES DE LOS RIOS (arrastre)"/>
    <n v="25000"/>
    <n v="25000"/>
    <n v="0"/>
    <x v="2"/>
    <s v="EDUCACIÓN"/>
    <x v="2"/>
    <x v="2"/>
  </r>
  <r>
    <s v="INFRAESTRUCTURA"/>
    <s v="INFRAESTRUCTURA"/>
    <s v="INTERVENCIONES EN DIVERSOS CENTROS EDUCATIVOS"/>
    <n v="150000"/>
    <n v="150000"/>
    <n v="0"/>
    <x v="2"/>
    <s v="EDUCACIÓN"/>
    <x v="2"/>
    <x v="2"/>
  </r>
  <r>
    <s v="INFRAESTRUCTURA"/>
    <s v="INFRAESTRUCTURA"/>
    <s v="ESCALINATAS"/>
    <n v="100000"/>
    <n v="100000"/>
    <n v="0"/>
    <x v="1"/>
    <s v="TRANSPORTE, COMUNICACIÓN Y VIALIDAD"/>
    <x v="1"/>
    <x v="3"/>
  </r>
  <r>
    <s v="INFRAESTRUCTURA"/>
    <s v="INFRAESTRUCTURA"/>
    <s v="ESCALINATAS (arrastre)"/>
    <n v="25000"/>
    <n v="25000"/>
    <n v="0"/>
    <x v="1"/>
    <s v="TRANSPORTE, COMUNICACIÓN Y VIALIDAD"/>
    <x v="1"/>
    <x v="3"/>
  </r>
  <r>
    <s v="INFRAESTRUCTURA"/>
    <s v="INFRAESTRUCTURA"/>
    <s v="MANTENIMIENTO DE  DE PUENTES , PASARELAS Y PASOS A DESNIVEL"/>
    <n v="60000"/>
    <n v="60000"/>
    <n v="0"/>
    <x v="1"/>
    <s v="TRANSPORTE, COMUNICACIÓN Y VIALIDAD"/>
    <x v="3"/>
    <x v="4"/>
  </r>
  <r>
    <s v="INFRAESTRUCTURA"/>
    <s v="INFRAESTRUCTURA"/>
    <s v="VARIOS MUROS"/>
    <n v="100000"/>
    <n v="100000"/>
    <n v="0"/>
    <x v="1"/>
    <s v="TRANSPORTE, COMUNICACIÓN Y VIALIDAD"/>
    <x v="1"/>
    <x v="3"/>
  </r>
  <r>
    <s v="INFRAESTRUCTURA"/>
    <s v="INFRAESTRUCTURA"/>
    <s v="VARIOS MUROS (arrastre)"/>
    <n v="20000"/>
    <n v="20000"/>
    <n v="0"/>
    <x v="1"/>
    <s v="TRANSPORTE, COMUNICACIÓN Y VIALIDAD"/>
    <x v="1"/>
    <x v="3"/>
  </r>
  <r>
    <s v="INFRAESTRUCTURA"/>
    <s v="INFRAESTRUCTURA"/>
    <s v="OBRAS DE MITIGACIÓN EN LA CIUDADELA JAIME ROLDOS (arrastre)"/>
    <n v="150000"/>
    <n v="75000"/>
    <n v="75000"/>
    <x v="2"/>
    <s v="PROTECCIÓN DEL MEDIO AMBIENTE Y DESASTRES NATURALES"/>
    <x v="4"/>
    <x v="5"/>
  </r>
  <r>
    <s v="INFRAESTRUCTURA"/>
    <s v="INFRAESTRUCTURA"/>
    <s v="OBRAS EMERGENTES (UNIDAD DE GESTIÓN DE RIESGOS)"/>
    <n v="1000000"/>
    <n v="500000"/>
    <n v="500000"/>
    <x v="2"/>
    <s v="PROTECCIÓN DEL MEDIO AMBIENTE Y DESASTRES NATURALES"/>
    <x v="4"/>
    <x v="5"/>
  </r>
  <r>
    <s v="INFRAESTRUCTURA"/>
    <s v="INFRAESTRUCTURA"/>
    <s v="CICLOVIAS"/>
    <n v="300000"/>
    <n v="300000"/>
    <n v="0"/>
    <x v="1"/>
    <s v="TRANSPORTE, COMUNICACIÓN Y VIALIDAD"/>
    <x v="3"/>
    <x v="4"/>
  </r>
  <r>
    <s v="INFRAESTRUCTURA"/>
    <s v="INFRAESTRUCTURA"/>
    <s v="MEJORAMIENTO DE INTERSECCIONES CONFLICTIVAS"/>
    <n v="100000"/>
    <n v="100000"/>
    <n v="0"/>
    <x v="1"/>
    <s v="TRANSPORTE, COMUNICACIÓN Y VIALIDAD"/>
    <x v="1"/>
    <x v="1"/>
  </r>
  <r>
    <s v="INFRAESTRUCTURA"/>
    <s v="INFRAESTRUCTURA"/>
    <s v="MEJORAMIENTO Y CONSTRUCCION DE VARIOS PUENTES Y PASARELAS"/>
    <n v="4000000"/>
    <n v="4000000"/>
    <n v="0"/>
    <x v="1"/>
    <s v="TRANSPORTE, COMUNICACIÓN Y VIALIDAD"/>
    <x v="1"/>
    <x v="3"/>
  </r>
  <r>
    <s v="INFRAESTRUCTURA"/>
    <s v="INFRAESTRUCTURA"/>
    <s v="MEJORAMIENTO DE DISTRIB. TRAFICO Y PASOS PEATONALES"/>
    <n v="200000"/>
    <n v="200000"/>
    <n v="0"/>
    <x v="1"/>
    <s v="TRANSPORTE, COMUNICACIÓN Y VIALIDAD"/>
    <x v="3"/>
    <x v="4"/>
  </r>
  <r>
    <s v="INFRAESTRUCTURA"/>
    <s v="INFRAESTRUCTURA"/>
    <s v="DISTRIB. TRAFICO Y PASOS PEATONALES"/>
    <n v="1300000"/>
    <n v="1300000"/>
    <n v="0"/>
    <x v="1"/>
    <s v="TRANSPORTE, COMUNICACIÓN Y VIALIDAD"/>
    <x v="3"/>
    <x v="4"/>
  </r>
  <r>
    <s v="INFRAESTRUCTURA"/>
    <s v="INFRAESTRUCTURA"/>
    <s v="CONSTRUCCION PATIO OPERACIONAL SIT"/>
    <n v="500000"/>
    <n v="500000"/>
    <n v="0"/>
    <x v="1"/>
    <s v="TRANSPORTE, COMUNICACIÓN Y VIALIDAD"/>
    <x v="3"/>
    <x v="6"/>
  </r>
  <r>
    <s v="DESARROLLO HUMANO"/>
    <s v="DIRECCION DE DESARROLLO SOCIAL"/>
    <s v="Fortalecimiento organizacional y procesos de sensibilización y capacitación de los derechos de los migrantes y sus familias"/>
    <n v="23700"/>
    <n v="23700"/>
    <n v="0"/>
    <x v="3"/>
    <s v="DESARROLLO SOCIAL"/>
    <x v="5"/>
    <x v="7"/>
  </r>
  <r>
    <s v="DESARROLLO HUMANO"/>
    <s v="DIRECCION DE DESARROLLO SOCIAL"/>
    <s v="Medidas Sustitutivas de Privación a la libertad para jóvenes infractores "/>
    <n v="30000"/>
    <n v="30000"/>
    <n v="0"/>
    <x v="4"/>
    <s v="DESARROLLO SOCIAL"/>
    <x v="6"/>
    <x v="8"/>
  </r>
  <r>
    <s v="DESARROLLO HUMANO"/>
    <s v="DIRECCION DE DESARROLLO SOCIAL"/>
    <s v="Restitución de derechos de las personas Adultas Mayores mediante la Recreación Física y atención en salud integral."/>
    <n v="41000"/>
    <n v="41000"/>
    <n v="0"/>
    <x v="3"/>
    <s v="DESARROLLO SOCIAL"/>
    <x v="7"/>
    <x v="9"/>
  </r>
  <r>
    <s v="DESARROLLO HUMANO"/>
    <s v="DIRECCION DE DESARROLLO SOCIAL"/>
    <s v="Prevenir la vulneración, restituir y aplicar los derechos de las personas con discapacidad en el cantón cuenca"/>
    <n v="128457.2"/>
    <n v="128457.2"/>
    <n v="0"/>
    <x v="3"/>
    <s v="DESARROLLO SOCIAL"/>
    <x v="7"/>
    <x v="10"/>
  </r>
  <r>
    <s v="INFRAESTRUCTURA"/>
    <s v="INFRAESTRUCTURA"/>
    <s v="FUNDACION VARGAS TORRES - ARRASTRE"/>
    <n v="187000"/>
    <n v="187000"/>
    <n v="0"/>
    <x v="3"/>
    <s v="EQUIPAMEINTO URBANO."/>
    <x v="2"/>
    <x v="11"/>
  </r>
  <r>
    <s v="INFRAESTRUCTURA"/>
    <s v="INFRAESTRUCTURA"/>
    <s v="REHABILITACION DEL SECTOR DEL VECINO"/>
    <n v="550000"/>
    <n v="550000"/>
    <n v="0"/>
    <x v="5"/>
    <s v="PATRIMONIO Y CULTURA"/>
    <x v="8"/>
    <x v="12"/>
  </r>
  <r>
    <s v="INFRAESTRUCTURA"/>
    <s v="INFRAESTRUCTURA"/>
    <s v="REHABILITACION PLAZOLETA PUENTE ROTO"/>
    <n v="240000"/>
    <n v="240000"/>
    <n v="0"/>
    <x v="5"/>
    <s v="PATRIMONIO Y CULTURA"/>
    <x v="8"/>
    <x v="12"/>
  </r>
  <r>
    <s v="INFRAESTRUCTURA"/>
    <s v="INFRAESTRUCTURA"/>
    <s v="VARIOS PARQUES URBANOS"/>
    <n v="1000000"/>
    <n v="1000000"/>
    <n v="0"/>
    <x v="3"/>
    <s v="DEMOCRATIZAR EL ESPACIO PÚBLICO RECREATIVO Y DE OCIO"/>
    <x v="9"/>
    <x v="13"/>
  </r>
  <r>
    <s v="INFRAESTRUCTURA"/>
    <s v="INFRAESTRUCTURA"/>
    <s v="BARRIO SOLIDARIO"/>
    <n v="9500000"/>
    <n v="0"/>
    <n v="9500000"/>
    <x v="1"/>
    <s v="TRANSPORTE, COMUNICACIÓN Y VIALIDAD"/>
    <x v="1"/>
    <x v="1"/>
  </r>
  <r>
    <s v="INFRAESTRUCTURA"/>
    <s v="INFRAESTRUCTURA"/>
    <s v="BARRIO SOLIDARIO (arrastre)"/>
    <n v="3820000"/>
    <n v="300000"/>
    <n v="3520000"/>
    <x v="1"/>
    <s v="TRANSPORTE, COMUNICACIÓN Y VIALIDAD"/>
    <x v="1"/>
    <x v="1"/>
  </r>
  <r>
    <s v="INFRAESTRUCTURA"/>
    <s v="INFRAESTRUCTURA"/>
    <s v="MEJORAMIENTO DE VEREDAS Y BORDILLOS EN DIVERSAS CALLES DE LA CIUDAD FASE C (arrastre)"/>
    <n v="180000"/>
    <n v="180000"/>
    <n v="0"/>
    <x v="1"/>
    <s v="TRANSPORTE, COMUNICACIÓN Y VIALIDAD"/>
    <x v="1"/>
    <x v="1"/>
  </r>
  <r>
    <s v="INFRAESTRUCTURA"/>
    <s v="INFRAESTRUCTURA"/>
    <s v="RECAPEO EN VARIAS CALLES DE LA CIUDAD Y PAVIMENTACIÓN FLEXIBLE"/>
    <n v="2000000"/>
    <n v="2000000"/>
    <n v="0"/>
    <x v="1"/>
    <s v="TRANSPORTE, COMUNICACIÓN Y VIALIDAD"/>
    <x v="1"/>
    <x v="1"/>
  </r>
  <r>
    <s v="INFRAESTRUCTURA"/>
    <s v="INFRAESTRUCTURA"/>
    <s v="REPAVIMENTACION DE VARIAS CALLES DE LA CIUDAD DE CUENCA - ARRASTRE"/>
    <n v="560000"/>
    <n v="560000"/>
    <n v="0"/>
    <x v="1"/>
    <s v="TRANSPORTE, COMUNICACIÓN Y VIALIDAD"/>
    <x v="1"/>
    <x v="1"/>
  </r>
  <r>
    <s v="INFRAESTRUCTURA"/>
    <s v="INFRAESTRUCTURA"/>
    <s v="VEREDAS CENTRO HISTORICO"/>
    <n v="1500000"/>
    <n v="1500000"/>
    <n v="0"/>
    <x v="1"/>
    <s v="TRANSPORTE, COMUNICACIÓN Y VIALIDAD"/>
    <x v="1"/>
    <x v="1"/>
  </r>
  <r>
    <s v="INFRAESTRUCTURA"/>
    <s v="INFRAESTRUCTURA"/>
    <s v="SEÑALIZACION Y MOBILIARIO URBANO"/>
    <n v="150000"/>
    <n v="150000"/>
    <n v="0"/>
    <x v="1"/>
    <s v="TRANSPORTE, COMUNICACIÓN Y VIALIDAD"/>
    <x v="1"/>
    <x v="1"/>
  </r>
  <r>
    <s v="INFRAESTRUCTURA"/>
    <s v="INFRAESTRUCTURA"/>
    <s v="SEÑALIZACION VIAL"/>
    <n v="200000"/>
    <n v="200000"/>
    <n v="0"/>
    <x v="1"/>
    <s v="TRANSPORTE, COMUNICACIÓN Y VIALIDAD"/>
    <x v="1"/>
    <x v="1"/>
  </r>
  <r>
    <s v="INFRAESTRUCTURA"/>
    <s v="INFRAESTRUCTURA"/>
    <s v="APERTURA DE VARIAS VÍAS URBANAS"/>
    <n v="100000"/>
    <n v="100000"/>
    <n v="0"/>
    <x v="1"/>
    <s v="TRANSPORTE, COMUNICACIÓN Y VIALIDAD"/>
    <x v="1"/>
    <x v="1"/>
  </r>
  <r>
    <s v="INFRAESTRUCTURA"/>
    <s v="INFRAESTRUCTURA"/>
    <s v="APERTURA DE VIAS URBANAS VIA EL TEJAR"/>
    <n v="300000"/>
    <n v="300000"/>
    <n v="0"/>
    <x v="1"/>
    <s v="TRANSPORTE, COMUNICACIÓN Y VIALIDAD"/>
    <x v="1"/>
    <x v="1"/>
  </r>
  <r>
    <s v="INFRAESTRUCTURA"/>
    <s v="INFRAESTRUCTURA"/>
    <s v="MERCADOS"/>
    <n v="1680000"/>
    <n v="1680000"/>
    <n v="0"/>
    <x v="6"/>
    <s v="DESARROLLO URBANO"/>
    <x v="10"/>
    <x v="14"/>
  </r>
  <r>
    <s v="INFRAESTRUCTURA"/>
    <s v="INFRAESTRUCTURA"/>
    <s v="RECONSTRUCCION ATENCION CLIENTES AVALUOS Y OTROS "/>
    <n v="70000"/>
    <n v="70000"/>
    <n v="0"/>
    <x v="2"/>
    <s v="FORTALECIMIENTO DE LA GESTIÓN CORPORATIVA"/>
    <x v="2"/>
    <x v="15"/>
  </r>
  <r>
    <s v="INFRAESTRUCTURA"/>
    <s v="INFRAESTRUCTURA"/>
    <s v="MEJORAMIENTO LABORATORIO FISACLIZ."/>
    <n v="100000"/>
    <n v="100000"/>
    <n v="0"/>
    <x v="2"/>
    <s v="FORTALECIMIENTO DE LA GESTIÓN CORPORATIVA"/>
    <x v="2"/>
    <x v="15"/>
  </r>
  <r>
    <s v="INFRAESTRUCTURA"/>
    <s v="INFRAESTRUCTURA"/>
    <s v="CASA DEL ARCO"/>
    <n v="250000"/>
    <n v="250000"/>
    <n v="0"/>
    <x v="5"/>
    <s v="PATRIMONIO Y CULTURA"/>
    <x v="8"/>
    <x v="16"/>
  </r>
  <r>
    <s v="INFRAESTRUCTURA"/>
    <s v="INFRAESTRUCTURA"/>
    <s v="CASA ULLAURI"/>
    <n v="10000"/>
    <n v="10000"/>
    <n v="0"/>
    <x v="5"/>
    <s v="PATRIMONIO Y CULTURA"/>
    <x v="8"/>
    <x v="16"/>
  </r>
  <r>
    <s v="INFRAESTRUCTURA"/>
    <s v="INFRAESTRUCTURA"/>
    <s v="CENTRO MULTIPLE MUNICIPAL"/>
    <n v="70000"/>
    <n v="70000"/>
    <n v="0"/>
    <x v="2"/>
    <s v="FORTALECIMIENTO DE LA GESTIÓN CORPORATIVA"/>
    <x v="2"/>
    <x v="15"/>
  </r>
  <r>
    <s v="INFRAESTRUCTURA"/>
    <s v="INFRAESTRUCTURA"/>
    <s v="COMPLEJO DEPORTIVO CULTURAL - YANUNCAY"/>
    <n v="20000"/>
    <n v="20000"/>
    <n v="0"/>
    <x v="3"/>
    <s v="DEMOCRATIZAR EL ESPACIO PÚBLICO RECREATIVO Y DE OCIO"/>
    <x v="2"/>
    <x v="17"/>
  </r>
  <r>
    <s v="INFRAESTRUCTURA"/>
    <s v="INFRAESTRUCTURA"/>
    <s v="ESTADIO MUNICIPAL"/>
    <n v="20000"/>
    <n v="20000"/>
    <n v="0"/>
    <x v="3"/>
    <s v="DEMOCRATIZAR EL ESPACIO PÚBLICO RECREATIVO Y DE OCIO"/>
    <x v="2"/>
    <x v="17"/>
  </r>
  <r>
    <s v="INFRAESTRUCTURA"/>
    <s v="INFRAESTRUCTURA"/>
    <s v="INSTITUTO  DE PARALISIS CEREBRAL IPCA "/>
    <n v="100000"/>
    <n v="100000"/>
    <n v="0"/>
    <x v="3"/>
    <s v="DESARROLLO URBANO"/>
    <x v="2"/>
    <x v="11"/>
  </r>
  <r>
    <s v="INFRAESTRUCTURA"/>
    <s v="INFRAESTRUCTURA"/>
    <s v="MANTENIMEINTO DE CASAS COMUNALES"/>
    <n v="50000"/>
    <n v="50000"/>
    <n v="0"/>
    <x v="3"/>
    <s v="DESARROLLO URBANO"/>
    <x v="2"/>
    <x v="11"/>
  </r>
  <r>
    <s v="INFRAESTRUCTURA"/>
    <s v="INFRAESTRUCTURA"/>
    <s v="RECUPERACION CASA MARY CORILE"/>
    <n v="130000"/>
    <n v="130000"/>
    <n v="0"/>
    <x v="5"/>
    <s v="PATRIMONIO Y CULTURA"/>
    <x v="8"/>
    <x v="16"/>
  </r>
  <r>
    <s v="INFRAESTRUCTURA"/>
    <s v="INFRAESTRUCTURA"/>
    <s v="RECUPERACION VEREDAS E ILUMINACION SUBIDA DE TODOS SANTOS"/>
    <n v="350000"/>
    <n v="350000"/>
    <n v="0"/>
    <x v="5"/>
    <s v="PATRIMONIO Y CULTURA"/>
    <x v="8"/>
    <x v="12"/>
  </r>
  <r>
    <s v="INFRAESTRUCTURA"/>
    <s v="INFRAESTRUCTURA"/>
    <s v="REPARACION Y READECUACION DE BATERIAS SANITARIAS"/>
    <n v="40000"/>
    <n v="40000"/>
    <n v="0"/>
    <x v="2"/>
    <s v="DESARROLLO URBANO"/>
    <x v="11"/>
    <x v="18"/>
  </r>
  <r>
    <s v="INFRAESTRUCTURA"/>
    <s v="INFRAESTRUCTURA"/>
    <s v="RESTAURACION DE LA PLAZOLETA DEL OTORONGO"/>
    <n v="125000"/>
    <n v="125000"/>
    <n v="0"/>
    <x v="5"/>
    <s v="PATRIMONIO Y CULTURA"/>
    <x v="8"/>
    <x v="12"/>
  </r>
  <r>
    <s v="INFRAESTRUCTURA"/>
    <s v="INFRAESTRUCTURA"/>
    <s v="RESTAURACION DE LAS FACHADAS DE NUESTRA SEÑORA DEL ROSARIO DE NULTI (arrastre)"/>
    <n v="92000"/>
    <n v="92000"/>
    <n v="0"/>
    <x v="5"/>
    <s v="PATRIMONIO Y CULTURA"/>
    <x v="8"/>
    <x v="16"/>
  </r>
  <r>
    <s v="INFRAESTRUCTURA"/>
    <s v="INFRAESTRUCTURA"/>
    <s v="RESTAURACION DEL CENTRO CULTURAL ARTESANAL CASAS DEL VADO"/>
    <n v="966000"/>
    <n v="966000"/>
    <n v="0"/>
    <x v="5"/>
    <s v="PATRIMONIO Y CULTURA"/>
    <x v="8"/>
    <x v="16"/>
  </r>
  <r>
    <s v="INFRAESTRUCTURA"/>
    <s v="INFRAESTRUCTURA"/>
    <s v="RESTAURACION DEL MUSEO DEL ALFARERO (arrastre)"/>
    <n v="100000"/>
    <n v="100000"/>
    <n v="0"/>
    <x v="5"/>
    <s v="PATRIMONIO Y CULTURA"/>
    <x v="8"/>
    <x v="16"/>
  </r>
  <r>
    <s v="INFRAESTRUCTURA"/>
    <s v="INFRAESTRUCTURA"/>
    <s v="TERMINACION DE OBRAS RESTAURACION IGLESIA TODOS SANTOS (arrastre)"/>
    <n v="300000"/>
    <n v="300000"/>
    <n v="0"/>
    <x v="5"/>
    <s v="PATRIMONIO Y CULTURA"/>
    <x v="8"/>
    <x v="16"/>
  </r>
  <r>
    <s v="INFRAESTRUCTURA"/>
    <s v="INFRAESTRUCTURA"/>
    <s v="TERMINACION ESCUELA CENTRAL"/>
    <n v="1976205"/>
    <n v="333701"/>
    <n v="1642504"/>
    <x v="5"/>
    <s v="PATRIMONIO Y CULTURA"/>
    <x v="8"/>
    <x v="16"/>
  </r>
  <r>
    <s v="INFRAESTRUCTURA"/>
    <s v="INFRAESTRUCTURA"/>
    <s v="TERMINACION RESTAURACION MUSEO REMIGIO CRESPO TORAL"/>
    <n v="1427728"/>
    <n v="307564"/>
    <n v="1120164"/>
    <x v="5"/>
    <s v="PATRIMONIO Y CULTURA"/>
    <x v="8"/>
    <x v="16"/>
  </r>
  <r>
    <s v="INFRAESTRUCTURA"/>
    <s v="INFRAESTRUCTURA"/>
    <s v="EJECUCION DE ESPACIOS RESIDUALES DEL CENTRO HISTORICO"/>
    <n v="100000"/>
    <n v="100000"/>
    <n v="0"/>
    <x v="5"/>
    <s v="PATRIMONIO Y CULTURA"/>
    <x v="8"/>
    <x v="16"/>
  </r>
  <r>
    <s v="INFRAESTRUCTURA"/>
    <s v="INFRAESTRUCTURA"/>
    <s v="RECUPERACION CASA PATRIMONIAL V. J. CUESTA"/>
    <n v="160000"/>
    <n v="160000"/>
    <n v="0"/>
    <x v="5"/>
    <s v="PATRIMONIO Y CULTURA"/>
    <x v="8"/>
    <x v="16"/>
  </r>
  <r>
    <s v="MOVILIDAD"/>
    <s v="DMT"/>
    <s v="Normativas y reformas a documentos legales que permitan la operación control y auditoria SIT"/>
    <n v="18000"/>
    <n v="18000"/>
    <n v="0"/>
    <x v="1"/>
    <s v="TRANSPORTE, COMUNICACIÓN Y VIALIDAD"/>
    <x v="3"/>
    <x v="6"/>
  </r>
  <r>
    <m/>
    <m/>
    <s v="Elaboración de normativa y reforma de documentos legales que permitan la retauración orgánica"/>
    <n v="6000"/>
    <n v="6000"/>
    <m/>
    <x v="1"/>
    <m/>
    <x v="3"/>
    <x v="6"/>
  </r>
  <r>
    <m/>
    <m/>
    <s v="Actualización y complementación  del estudio de modalidades d etransporte"/>
    <n v="40000"/>
    <n v="40000"/>
    <m/>
    <x v="1"/>
    <m/>
    <x v="3"/>
    <x v="6"/>
  </r>
  <r>
    <s v="MOVILIDAD"/>
    <s v="DMT"/>
    <s v="Estudio de movilidad tránsito y transporte  privado y público"/>
    <n v="18000"/>
    <n v="18000"/>
    <m/>
    <x v="1"/>
    <s v="TRANSPORTE, COMUNICACIÓN Y VIALIDAD"/>
    <x v="3"/>
    <x v="6"/>
  </r>
  <r>
    <m/>
    <m/>
    <s v="estudios complementarios de la red de ciclovías urbanas del cantón cuenca"/>
    <n v="40000"/>
    <n v="40000"/>
    <m/>
    <x v="1"/>
    <m/>
    <x v="3"/>
    <x v="4"/>
  </r>
  <r>
    <s v="MOVILIDAD"/>
    <s v="DMT"/>
    <s v="estudios complementarios de la red de ciclovías urbanas del cantón cuenca"/>
    <n v="200000"/>
    <n v="200000"/>
    <m/>
    <x v="1"/>
    <s v="TRANSPORTE, COMUNICACIÓN Y VIALIDAD"/>
    <x v="3"/>
    <x v="4"/>
  </r>
  <r>
    <m/>
    <m/>
    <s v="Estudios de intersecciones"/>
    <n v="50000"/>
    <n v="50000"/>
    <m/>
    <x v="1"/>
    <m/>
    <x v="3"/>
    <x v="6"/>
  </r>
  <r>
    <m/>
    <m/>
    <s v="Estudios de Movilidad mecanizada"/>
    <n v="10000"/>
    <n v="10000"/>
    <m/>
    <x v="1"/>
    <m/>
    <x v="3"/>
    <x v="6"/>
  </r>
  <r>
    <s v="MOVILIDAD"/>
    <s v="TRANVIA"/>
    <s v="Implementación de una Red Primaria de Transporte Público para la ciudad de Cuenca: Tranvia de los 4 Ríos."/>
    <n v="74545658.290000007"/>
    <n v="3631000"/>
    <m/>
    <x v="1"/>
    <s v="TRANSPORTE, COMUNICACIÓN Y VIALIDAD"/>
    <x v="3"/>
    <x v="6"/>
  </r>
  <r>
    <s v="DESARROLLO HUMANO"/>
    <s v="EMUCE"/>
    <s v="Nuevo Cementerio del GAD Municipal para el cantón Cuenca, fase I."/>
    <m/>
    <m/>
    <m/>
    <x v="3"/>
    <s v="DESARROLLO URBANO"/>
    <x v="2"/>
    <x v="11"/>
  </r>
  <r>
    <s v="DESARROLLO HUMANO"/>
    <s v="EMUCE"/>
    <s v="Construcción de Sala de velación La Unión de EMUCE EP del Gad Municipal del cantón Cuenca, fase final."/>
    <m/>
    <m/>
    <m/>
    <x v="3"/>
    <s v="DESARROLLO URBANO"/>
    <x v="2"/>
    <x v="11"/>
  </r>
  <r>
    <s v="DESARROLLO HUMANO"/>
    <s v="EMUCE"/>
    <s v="Implementación de Nuevas Salas de Velaciones de EMUCE EP en el sector de Todos Santos del GAD Municipal del Cantón Cuenca, fase final."/>
    <m/>
    <m/>
    <m/>
    <x v="3"/>
    <s v="DESARROLLO URBANO"/>
    <x v="2"/>
    <x v="11"/>
  </r>
  <r>
    <s v="DESARROLLO HUMANO"/>
    <s v="DIRECCION DE DESARROLLO SOCIAL"/>
    <s v="Economía Solidaria"/>
    <n v="200000"/>
    <n v="200000"/>
    <n v="0"/>
    <x v="6"/>
    <s v="APOYO PRODUCTIVO"/>
    <x v="10"/>
    <x v="19"/>
  </r>
  <r>
    <s v="DESARROLLO HUMANO"/>
    <s v="EMUCE"/>
    <s v="Implementación de Obra Física en el Cementerio Patrimonial de Cuenca."/>
    <m/>
    <m/>
    <m/>
    <x v="3"/>
    <s v="DESARROLLO URBANO"/>
    <x v="2"/>
    <x v="11"/>
  </r>
  <r>
    <s v="PLANEAMIENTO"/>
    <s v="DIRECCIÓN DE PLANIFICACIÓN"/>
    <s v="Recuperación  y Ampliación del Estadio Municipal"/>
    <n v="129500"/>
    <n v="129500"/>
    <n v="0"/>
    <x v="3"/>
    <e v="#REF!"/>
    <x v="2"/>
    <x v="17"/>
  </r>
  <r>
    <s v="PLANEAMIENTO"/>
    <s v="DIRECCIÓN DE PLANIFICACIÓN"/>
    <s v="Estudios varios"/>
    <n v="10000"/>
    <n v="10000"/>
    <n v="0"/>
    <x v="3"/>
    <e v="#REF!"/>
    <x v="2"/>
    <x v="17"/>
  </r>
  <r>
    <s v="INFRAESTRUCTURA"/>
    <s v="INFRAESTRUCTURA"/>
    <s v="PLAZOLETA CESAR DAVILA ANDRADE"/>
    <n v="0"/>
    <n v="0"/>
    <n v="0"/>
    <x v="3"/>
    <s v="DEMOCRATIZAR EL ESPACIO PÚBLICO RECREATIVO Y DE OCIO"/>
    <x v="9"/>
    <x v="13"/>
  </r>
  <r>
    <s v="INFRAESTRUCTURA"/>
    <s v="INFRAESTRUCTURA"/>
    <s v="PLAZOLETA DE SAN ROQUE"/>
    <n v="300000"/>
    <n v="300000"/>
    <n v="0"/>
    <x v="3"/>
    <s v="DEMOCRATIZAR EL ESPACIO PÚBLICO RECREATIVO Y DE OCIO"/>
    <x v="9"/>
    <x v="13"/>
  </r>
  <r>
    <s v="INFRAESTRUCTURA"/>
    <s v="INFRAESTRUCTURA"/>
    <s v="REGENERACIÓN DE LA PLAZA DE SAN FRANCISCO Y SUS ÁREAS ANEXAS"/>
    <n v="5011000"/>
    <n v="897000"/>
    <n v="4114000"/>
    <x v="3"/>
    <s v="DEMOCRATIZAR EL ESPACIO PÚBLICO RECREATIVO Y DE OCIO"/>
    <x v="9"/>
    <x v="13"/>
  </r>
  <r>
    <s v="DESARROLLO HUMANO"/>
    <s v="DIRECCION DE DESARROLLO SOCIAL"/>
    <s v="Capacitación Comunitaria"/>
    <n v="25000"/>
    <n v="25000"/>
    <n v="0"/>
    <x v="7"/>
    <s v="DESARROLLO SOCIAL"/>
    <x v="12"/>
    <x v="20"/>
  </r>
  <r>
    <s v="INFRAESTRUCTURA"/>
    <s v="INFRAESTRUCTURA"/>
    <s v="REHABILITACIÓN DEL PARQUE DE LA MADRE Y CONSTRUCCIÓN DE PARQUEADEROS_x000d_ (arrastre)_x000a_"/>
    <n v="3500000"/>
    <n v="1800000"/>
    <n v="1700000"/>
    <x v="3"/>
    <s v="DEMOCRATIZAR EL ESPACIO PÚBLICO RECREATIVO Y DE OCIO"/>
    <x v="9"/>
    <x v="13"/>
  </r>
  <r>
    <s v="PLANEAMIENTO"/>
    <s v="DIRECCIÓN DE PLANIFICACIÓN"/>
    <s v="Cuenca Verde: Parque Urbano de Guzho"/>
    <n v="12000"/>
    <n v="12000"/>
    <n v="0"/>
    <x v="3"/>
    <e v="#REF!"/>
    <x v="9"/>
    <x v="13"/>
  </r>
  <r>
    <s v="PLANEAMIENTO"/>
    <s v="DIRECCIÓN DE PLANIFICACIÓN"/>
    <s v="Cuenca Verde: Parque Lineal de la Poesia"/>
    <n v="7000"/>
    <n v="7000"/>
    <n v="0"/>
    <x v="3"/>
    <e v="#REF!"/>
    <x v="9"/>
    <x v="13"/>
  </r>
  <r>
    <s v="PLANEAMIENTO"/>
    <s v="DIRECCIÓN DE PLANIFICACIÓN"/>
    <s v="Cuenca Verde: Parque de Narancay"/>
    <n v="6000"/>
    <n v="6000"/>
    <n v="0"/>
    <x v="3"/>
    <e v="#REF!"/>
    <x v="9"/>
    <x v="13"/>
  </r>
  <r>
    <s v="PLANEAMIENTO"/>
    <s v="DIRECCIÓN DE PLANIFICACIÓN"/>
    <s v="Cuenca Verde: Barrio las Peñas"/>
    <n v="4000"/>
    <n v="4000"/>
    <n v="0"/>
    <x v="3"/>
    <e v="#REF!"/>
    <x v="9"/>
    <x v="13"/>
  </r>
  <r>
    <s v="DESARROLLO HUMANO"/>
    <s v="DIRECCION DE DESARROLLO SOCIAL"/>
    <s v="Apertura de neuva agencia Cuenca del PME RSC en la Casa de la jUventud"/>
    <n v="65000"/>
    <n v="65000"/>
    <n v="0"/>
    <x v="3"/>
    <m/>
    <x v="13"/>
    <x v="21"/>
  </r>
  <r>
    <s v="DESARROLLO HUMANO"/>
    <s v="DIRECCION DE DESARROLLO SOCIAL"/>
    <s v="DJ-Programa de voluntariado y emprendimiento juvenil en el Cantón Cuenca"/>
    <n v="58000"/>
    <n v="58000"/>
    <n v="0"/>
    <x v="3"/>
    <m/>
    <x v="13"/>
    <x v="21"/>
  </r>
  <r>
    <s v="DESARROLLO HUMANO"/>
    <s v="DIRECCION DE DESARROLLO SOCIAL"/>
    <s v="DJ- Programa de expresión intelectual, cultural y artística"/>
    <n v="90000"/>
    <n v="90000"/>
    <n v="0"/>
    <x v="5"/>
    <m/>
    <x v="8"/>
    <x v="22"/>
  </r>
  <r>
    <s v="DESARROLLO HUMANO"/>
    <s v="DIRECCION DE DESARROLLO SOCIAL"/>
    <s v="DJ-Programa de formación en salud y medioambiente"/>
    <n v="70000"/>
    <n v="70000"/>
    <n v="0"/>
    <x v="3"/>
    <m/>
    <x v="14"/>
    <x v="23"/>
  </r>
  <r>
    <s v="DESARROLLO HUMANO"/>
    <s v="DIRECCION DE DESARROLLO SOCIAL"/>
    <s v="DJ-Programa de gestión del conocimiento y tecnologias de la información y comunicación en el Cantón Cuenca"/>
    <n v="72000"/>
    <n v="72000"/>
    <n v="0"/>
    <x v="7"/>
    <s v="TÉCNOLOGÍA INFORMÁTICA DE COMUNICACIÓN"/>
    <x v="15"/>
    <x v="24"/>
  </r>
  <r>
    <s v="DESARROLLO HUMANO"/>
    <s v="DIRECCION DE DESARROLLO SOCIAL"/>
    <s v="DJ-Programa de formación ciudadana en el Cantón Cuenca"/>
    <n v="40000"/>
    <n v="40000"/>
    <n v="0"/>
    <x v="7"/>
    <s v="DESARROLLO SOCIAL"/>
    <x v="12"/>
    <x v="20"/>
  </r>
  <r>
    <s v="DESARROLLO HUMANO"/>
    <s v="DIRECCION DE CULTURA"/>
    <s v="Programa Zona Franca de Cultura"/>
    <n v="50000"/>
    <n v="50000"/>
    <n v="0"/>
    <x v="5"/>
    <s v="PATRIMONIO CULTURAL"/>
    <x v="8"/>
    <x v="22"/>
  </r>
  <r>
    <s v="DESARROLLO HUMANO"/>
    <s v="DIRECCION DE CULTURA"/>
    <s v="Programa Centros del Saber"/>
    <n v="90000"/>
    <n v="90000"/>
    <m/>
    <x v="5"/>
    <s v="PATRIMONIO CULTURAL"/>
    <x v="8"/>
    <x v="22"/>
  </r>
  <r>
    <s v="DESARROLLO HUMANO"/>
    <s v="DIRECCION DE CULTURA"/>
    <s v="Red de Bibliotecas Tecnológicas Municipales"/>
    <n v="60000"/>
    <n v="60000"/>
    <m/>
    <x v="7"/>
    <s v="PATRIMONIO CULTURAL"/>
    <x v="16"/>
    <x v="25"/>
  </r>
  <r>
    <s v="PLANEAMIENTO"/>
    <s v="DIRECCIÓN DE PLANIFICACIÓN"/>
    <s v="Cuenca Verde: Parque Ciudadela Magisterio"/>
    <n v="6000"/>
    <n v="6000"/>
    <n v="0"/>
    <x v="3"/>
    <e v="#REF!"/>
    <x v="9"/>
    <x v="13"/>
  </r>
  <r>
    <s v="DESARROLLO HUMANO"/>
    <s v="DIRECCION DE CULTURA"/>
    <s v="Sensibilización y conservación de bienes patrimoniales del Museo Municipal de Arte Moderno"/>
    <n v="30000"/>
    <n v="30000"/>
    <m/>
    <x v="5"/>
    <s v="PATRIMONIO CULTURAL"/>
    <x v="8"/>
    <x v="22"/>
  </r>
  <r>
    <s v="DESARROLLO HUMANO"/>
    <s v="DIRECCION DE CULTURA"/>
    <s v="S.O.S. Remigio Crespo Toral"/>
    <n v="90000"/>
    <n v="90000"/>
    <m/>
    <x v="5"/>
    <s v="PATRIMONIO CULTURAL"/>
    <x v="8"/>
    <x v="22"/>
  </r>
  <r>
    <s v="DESARROLLO HUMANO"/>
    <s v="DIRECCION DE CULTURA"/>
    <s v="SMC- Programa de comunicación y mercadeo del sistema Municipal de Cultura"/>
    <n v="50000"/>
    <n v="50000"/>
    <m/>
    <x v="5"/>
    <s v="PATRIMONIO CULTURAL"/>
    <x v="8"/>
    <x v="22"/>
  </r>
  <r>
    <s v="DESARROLLO HUMANO"/>
    <s v="DIRECCION DE CULTURA"/>
    <s v="Galería de la Alcaldía: Plataforma virtual y exposiciones"/>
    <n v="50000"/>
    <n v="50000"/>
    <m/>
    <x v="5"/>
    <s v="PATRIMONIO CULTURAL"/>
    <x v="8"/>
    <x v="22"/>
  </r>
  <r>
    <s v="DESARROLLO HUMANO"/>
    <s v="DIRECCION DE CULTURA"/>
    <s v="SMC - Programa de investigación municipal de cultura"/>
    <n v="60000"/>
    <n v="60000"/>
    <m/>
    <x v="5"/>
    <s v="PATRIMONIO CULTURAL"/>
    <x v="8"/>
    <x v="22"/>
  </r>
  <r>
    <s v="DESARROLLO HUMANO"/>
    <s v="DIRECCION DE CULTURA"/>
    <s v="SMC- Programa del sistema de  educación municipal de Cultura"/>
    <n v="50000"/>
    <n v="50000"/>
    <m/>
    <x v="5"/>
    <s v="PATRIMONIO CULTURAL"/>
    <x v="8"/>
    <x v="22"/>
  </r>
  <r>
    <s v="DESARROLLO HUMANO"/>
    <s v="DIRECCION DE CULTURA"/>
    <s v="SMC - Programa de artes y recreatividad de sistema municipal de cultura"/>
    <n v="80000"/>
    <n v="80000"/>
    <m/>
    <x v="5"/>
    <s v="PATRIMONIO CULTURAL"/>
    <x v="8"/>
    <x v="22"/>
  </r>
  <r>
    <s v="DESARROLLO HUMANO"/>
    <s v="DIRECCION DE CULTURA"/>
    <s v="SMC - Programa de recreación y espacio del sistema municipal de cultura de cuenca"/>
    <n v="50000"/>
    <n v="50000"/>
    <m/>
    <x v="5"/>
    <s v="PATRIMONIO CULTURAL"/>
    <x v="8"/>
    <x v="22"/>
  </r>
  <r>
    <s v="DESARROLLO HUMANO"/>
    <s v="DIRECCION DE CULTURA"/>
    <s v="SMC - Progrma de puesta en valor. Recuperación y conservación del patrimonio material e inmaterial en el cantón cuenca"/>
    <n v="50000"/>
    <n v="50000"/>
    <m/>
    <x v="5"/>
    <s v="PATRIMONIO CULTURAL"/>
    <x v="8"/>
    <x v="22"/>
  </r>
  <r>
    <s v="DESARROLLO HUMANO"/>
    <s v="DIRECCION DE CULTURA"/>
    <s v="SMC- Programa del sistema de museos y centros culturales - simucc (Articulación de las actividades de los muceos y centros culturales"/>
    <n v="70000"/>
    <n v="70000"/>
    <m/>
    <x v="5"/>
    <s v="PATRIMONIO CULTURAL"/>
    <x v="8"/>
    <x v="22"/>
  </r>
  <r>
    <s v="PLANEAMIENTO"/>
    <s v="DIRECCIÓN DE PLANIFICACIÓN"/>
    <s v="Cuenca Verde: Parque Ochoa León"/>
    <n v="4000"/>
    <n v="4000"/>
    <n v="0"/>
    <x v="3"/>
    <e v="#REF!"/>
    <x v="9"/>
    <x v="13"/>
  </r>
  <r>
    <s v="PLANEAMIENTO"/>
    <s v="DIRECCIÓN DE PLANIFICACIÓN"/>
    <s v="Cuenca Verde: Vello Horizonte"/>
    <n v="4000"/>
    <n v="4000"/>
    <n v="0"/>
    <x v="3"/>
    <e v="#REF!"/>
    <x v="9"/>
    <x v="13"/>
  </r>
  <r>
    <s v="PLANEAMIENTO"/>
    <s v="DIRECCIÓN DE PLANIFICACIÓN"/>
    <s v="Cuenca Verde: Parque Quebrada Milchichic"/>
    <n v="5000"/>
    <n v="5000"/>
    <n v="0"/>
    <x v="3"/>
    <e v="#REF!"/>
    <x v="9"/>
    <x v="13"/>
  </r>
  <r>
    <s v="PLANEAMIENTO"/>
    <s v="FUNDACIÓN EL BARRANCO"/>
    <s v="Jardín Botanico Zona la Jocefina"/>
    <n v="122509"/>
    <n v="122509"/>
    <n v="0"/>
    <x v="3"/>
    <e v="#REF!"/>
    <x v="9"/>
    <x v="13"/>
  </r>
  <r>
    <s v="PLANEAMIENTO"/>
    <s v="FUNDACIÓN EL BARRANCO"/>
    <s v="Estudios complementarios para el Proyecto Parque Ito Cruz"/>
    <n v="72883"/>
    <n v="72883"/>
    <n v="0"/>
    <x v="3"/>
    <e v="#REF!"/>
    <x v="9"/>
    <x v="13"/>
  </r>
  <r>
    <s v="PLANEAMIENTO"/>
    <s v="FUNDACIÓN EL BARRANCO"/>
    <s v="Dirección arquitectónica de Mejorameinto del Parque de la Madres"/>
    <n v="34832"/>
    <n v="34832"/>
    <n v="0"/>
    <x v="3"/>
    <e v="#REF!"/>
    <x v="9"/>
    <x v="13"/>
  </r>
  <r>
    <s v="PLANEAMIENTO"/>
    <s v="EQUIDAD SOCIAL Y GÉNERO"/>
    <s v="Prevención y Atención de la Violencia de Género con énfasis en la Población Jóven del cantón Cuenca."/>
    <n v="32800"/>
    <n v="32800"/>
    <m/>
    <x v="3"/>
    <s v="DESARROLLO SOCIAL"/>
    <x v="17"/>
    <x v="26"/>
  </r>
  <r>
    <s v="DESARROLLO HUMANO"/>
    <s v="FUNDACIÓN MUNICIPAL BIENAL DE CUENCA"/>
    <s v="FUNDACIÓN MUNICIPAL BIENAL DE CUENCA"/>
    <n v="444000"/>
    <n v="444000"/>
    <m/>
    <x v="5"/>
    <m/>
    <x v="8"/>
    <x v="22"/>
  </r>
  <r>
    <s v="DESARROLLO HUMANO"/>
    <s v="FUNDACIÓN DE TURISMO DE CUENCA"/>
    <s v="FUNDACIÓN DE TURISMO DE CUENCA"/>
    <n v="650000"/>
    <n v="650000"/>
    <m/>
    <x v="6"/>
    <s v="TURISMO"/>
    <x v="18"/>
    <x v="27"/>
  </r>
  <r>
    <s v="DESARROLLO HUMANO"/>
    <s v="EMPRESA PÚBLICA MUNICIPAL DE DESARROLLO ECONÓMICO EDEC.EP."/>
    <s v="Portal Regional de Artesanías de Cuenca"/>
    <m/>
    <m/>
    <m/>
    <x v="6"/>
    <s v="APOYO PRODUCTIVO"/>
    <x v="10"/>
    <x v="28"/>
  </r>
  <r>
    <s v="DESARROLLO HUMANO"/>
    <s v="EMPRESA PÚBLICA MUNICIPAL DE DESARROLLO ECONÓMICO EDEC.EP."/>
    <s v="CENTRO DE FOMENTO  - INNOVACENTRO DE LA MADERA Y EL MUEBLE"/>
    <m/>
    <m/>
    <m/>
    <x v="6"/>
    <s v="DESARROLLO ECONIMOC"/>
    <x v="10"/>
    <x v="29"/>
  </r>
  <r>
    <s v="DESARROLLO HUMANO"/>
    <s v="EMPRESA PÚBLICA MUNICIPAL DE DESARROLLO ECONÓMICO EDEC.EP."/>
    <s v="Eco Parque Industrial CHAULLAYACU"/>
    <m/>
    <m/>
    <m/>
    <x v="6"/>
    <s v="DESARROLLO ECONIMOC"/>
    <x v="10"/>
    <x v="29"/>
  </r>
  <r>
    <s v="DESARROLLO HUMANO"/>
    <s v="EMPRESA PÚBLICA MUNICIPAL DE DESARROLLO ECONÓMICO EDEC.EP."/>
    <s v=" CENTRO DE INTERPRETACIÓN ARTESANAL, CULTURAL Y GATRONÓMICA CEMUART"/>
    <m/>
    <m/>
    <m/>
    <x v="5"/>
    <s v="APOYO PRODUCTIVO"/>
    <x v="8"/>
    <x v="30"/>
  </r>
  <r>
    <s v="DESARROLLO HUMANO"/>
    <s v="EMURPLAG EP"/>
    <s v="Construcción y puesta en funcionamiento de la Planta de Beneficio Animal de la EMURPLAG EP en la Comunidad de Atucloma, Parroquia Tarqui, Cantón Cuenca, Provincia Azuay."/>
    <m/>
    <m/>
    <m/>
    <x v="6"/>
    <s v="DESARROLLO ECONIMOC"/>
    <x v="10"/>
    <x v="31"/>
  </r>
  <r>
    <s v="DESARROLLO HUMANO"/>
    <s v="EMURPLAG EP"/>
    <s v="Adquisición y Adecuación del Terreno para la nueva Plaza Ganadera"/>
    <m/>
    <m/>
    <m/>
    <x v="6"/>
    <s v="DESARROLLO ECONIMOC"/>
    <x v="10"/>
    <x v="31"/>
  </r>
  <r>
    <s v="DESARROLLO HUMANO"/>
    <s v="EMURPLAG EP"/>
    <s v="NORMALIZACIÒN Y ESTANDARIZACION DE LOS PROCESOS DE MANEJO DE DESECHOS Y PRODUCCIÒN DE ABONOS ORGÀNICOS EN LA EMURPLAG EP."/>
    <m/>
    <m/>
    <m/>
    <x v="6"/>
    <s v="DESARROLLO ECONIMOC"/>
    <x v="10"/>
    <x v="31"/>
  </r>
  <r>
    <s v="DESARROLLO HUMANO"/>
    <s v="EMURPLAG EP"/>
    <s v="IMPLEMENTACIÓN DEL COSTEO BASADO EN ACTIVIDADES  (ABC) EN LA EMURPLAG EP"/>
    <m/>
    <m/>
    <m/>
    <x v="6"/>
    <s v="DESARROLLO ECONIMOC"/>
    <x v="10"/>
    <x v="31"/>
  </r>
  <r>
    <s v="DESARROLLO HUMANO"/>
    <s v="EMURPLAG EP"/>
    <s v="PROGRAMA DE MANEJO PREVENTIVO Y CORRECTIVO DE MAQUINARIA Y EQUIPOS DE LA EMURPLAG EP"/>
    <m/>
    <m/>
    <m/>
    <x v="6"/>
    <s v="DESARROLLO ECONIMOC"/>
    <x v="10"/>
    <x v="31"/>
  </r>
  <r>
    <s v="DESARROLLO HUMANO"/>
    <s v="EMURPLAG EP"/>
    <s v="Actualización de la Normativa Legal Interna para el Manejo del Talento Humano en la EMURPLAG EP"/>
    <m/>
    <m/>
    <m/>
    <x v="6"/>
    <s v="DESARROLLO ECONIMOC"/>
    <x v="10"/>
    <x v="31"/>
  </r>
  <r>
    <s v="PLANEAMIENTO"/>
    <s v="EQUIDAD SOCIAL Y GÉNERO"/>
    <s v="Transversalización del Enfoque de Género"/>
    <n v="26400"/>
    <n v="26400"/>
    <m/>
    <x v="3"/>
    <s v="DESARROLLO SOCIAL"/>
    <x v="17"/>
    <x v="26"/>
  </r>
  <r>
    <s v="DESARROLLO HUMANO"/>
    <s v="DIRECCION DE DESARROLLO SOCIAL"/>
    <s v="Prevenir la vulneración, restituir y aplicar los derechos de NNA y Adultos Mayores del Cantón Cuenca"/>
    <n v="421480"/>
    <n v="421480"/>
    <n v="0"/>
    <x v="3"/>
    <s v="DESARROLLO SOCIAL"/>
    <x v="13"/>
    <x v="32"/>
  </r>
  <r>
    <s v="DESARROLLO HUMANO"/>
    <s v="DIRECCION DE DESARROLLO SOCIAL"/>
    <s v="Apoyo pedagógico y psico social a niños, niñas y adolescentes"/>
    <n v="162396"/>
    <n v="162396"/>
    <n v="0"/>
    <x v="3"/>
    <s v="DESARROLLO SOCIAL"/>
    <x v="13"/>
    <x v="32"/>
  </r>
  <r>
    <s v="DESARROLLO HUMANO"/>
    <s v="DIRECCION DE DESARROLLO SOCIAL"/>
    <s v="Eliminación progresiva del trabajo infantil y adolescente"/>
    <n v="30000"/>
    <n v="30000"/>
    <n v="0"/>
    <x v="3"/>
    <s v="DESARROLLO SOCIAL"/>
    <x v="13"/>
    <x v="33"/>
  </r>
  <r>
    <s v="DESARROLLO HUMANO"/>
    <s v="DIRECCION DE DESARROLLO SOCIAL"/>
    <s v="Escuela Taller"/>
    <n v="20000"/>
    <n v="20000"/>
    <n v="0"/>
    <x v="3"/>
    <s v="DESARROLLO SOCIAL"/>
    <x v="13"/>
    <x v="33"/>
  </r>
  <r>
    <s v="DESARROLLO HUMANO"/>
    <s v="DIRECCION DE DESARROLLO SOCIAL"/>
    <s v="Implementación y Equipamiento de la casa de primera acogida CEMISOL 2"/>
    <n v="10000"/>
    <n v="10000"/>
    <n v="0"/>
    <x v="3"/>
    <s v="DESARROLLO SOCIAL"/>
    <x v="13"/>
    <x v="32"/>
  </r>
  <r>
    <s v="DESARROLLO HUMANO"/>
    <s v="DIRECCION DE DESARROLLO SOCIAL"/>
    <s v="Fortalecimiento de los 9 CMDI"/>
    <n v="45000"/>
    <n v="45000"/>
    <n v="0"/>
    <x v="3"/>
    <s v="DESARROLLO SOCIAL"/>
    <x v="13"/>
    <x v="32"/>
  </r>
  <r>
    <s v="DESARROLLO HUMANO"/>
    <s v="DIRECCION DE DESARROLLO SOCIAL"/>
    <s v="Implementación y Equipamiento de la casa de primera acogida CEMISOL 1 "/>
    <n v="20000"/>
    <n v="20000"/>
    <n v="0"/>
    <x v="3"/>
    <s v="DESARROLLO SOCIAL"/>
    <x v="13"/>
    <x v="32"/>
  </r>
  <r>
    <s v="GOBIERNO"/>
    <s v="DIRECCIÓN ADMINISTRATIVA"/>
    <s v="Readecuación de espacios para recolección, reciclaje, y almacenamiento de basura en los mercados de la ciudad."/>
    <n v="150000"/>
    <n v="150000"/>
    <n v="0"/>
    <x v="2"/>
    <s v="SANEAMEINTO AMBIENTAL"/>
    <x v="19"/>
    <x v="34"/>
  </r>
  <r>
    <s v="GOBIERNO"/>
    <s v="DIRECCIÓN ADMINISTRATIVA"/>
    <s v="Gestión por Resultados"/>
    <n v="288800"/>
    <n v="130000"/>
    <n v="158800"/>
    <x v="7"/>
    <m/>
    <x v="16"/>
    <x v="35"/>
  </r>
  <r>
    <s v="GOBIERNO"/>
    <s v="DESCENTRALIZACIÓN"/>
    <s v="Levantamiento de una linea base de actores sociales y territoriales"/>
    <n v="42000"/>
    <n v="42000"/>
    <n v="0"/>
    <x v="7"/>
    <s v="FORTALECIMEINTO INSTITUCIONAL"/>
    <x v="16"/>
    <x v="35"/>
  </r>
  <r>
    <s v="GOBIERNO"/>
    <s v="DESCENTRALIZACIÓN"/>
    <s v="Marco normativo y procedimientos parlamentarios"/>
    <n v="11000"/>
    <n v="11000"/>
    <n v="0"/>
    <x v="7"/>
    <s v="DESARROLLO SOCIAL"/>
    <x v="12"/>
    <x v="20"/>
  </r>
  <r>
    <s v="GOBIERNO"/>
    <s v="DESCENTRALIZACIÓN"/>
    <s v="Proceso eleccionario de los representantes comunitarios y parroquiales"/>
    <n v="12000"/>
    <n v="12000"/>
    <n v="0"/>
    <x v="7"/>
    <s v="DESARROLLO SOCIAL"/>
    <x v="12"/>
    <x v="20"/>
  </r>
  <r>
    <s v="GOBIERNO"/>
    <s v="DESCENTRALIZACIÓN"/>
    <s v="Asambleas comunitarias y parroquiales, mesas de concertacion"/>
    <n v="15000"/>
    <n v="15000"/>
    <n v="0"/>
    <x v="7"/>
    <s v="DESARROLLO SOCIAL"/>
    <x v="12"/>
    <x v="20"/>
  </r>
  <r>
    <s v="GOBIERNO"/>
    <s v="DESCENTRALIZACIÓN"/>
    <s v="Foros parroquiales "/>
    <n v="18000"/>
    <n v="18000"/>
    <n v="0"/>
    <x v="7"/>
    <s v="DESARROLLO SOCIAL"/>
    <x v="12"/>
    <x v="20"/>
  </r>
  <r>
    <s v="GOBIERNO"/>
    <s v="DESCENTRALIZACIÓN"/>
    <s v="Centro del conocimiento y saberes ciudadanos para la participacion solidaria y presupuestos participativos "/>
    <n v="103000"/>
    <n v="103000"/>
    <n v="0"/>
    <x v="7"/>
    <s v="DESARROLLO SOCIAL"/>
    <x v="12"/>
    <x v="20"/>
  </r>
  <r>
    <s v="GOBIERNO"/>
    <s v="DESCENTRALIZACIÓN"/>
    <s v="Sofwear institucional funcionando"/>
    <n v="18000"/>
    <n v="18000"/>
    <n v="0"/>
    <x v="7"/>
    <s v="DESARROLLO SOCIAL"/>
    <x v="16"/>
    <x v="35"/>
  </r>
  <r>
    <s v="GOBIERNO"/>
    <s v="DESCENTRALIZACIÓN"/>
    <s v="Gads parroquiales cuentan con paquetes metodologicos de gerencia publica y desarrollo local"/>
    <n v="14000"/>
    <n v="14000"/>
    <n v="0"/>
    <x v="7"/>
    <s v="DESARROLLO SOCIAL"/>
    <x v="16"/>
    <x v="35"/>
  </r>
  <r>
    <s v="GOBIERNO"/>
    <s v="DESCENTRALIZACIÓN"/>
    <s v="Plan de difusion de procesos de gestion publica y presupuestos participativos"/>
    <n v="5000"/>
    <n v="5000"/>
    <n v="0"/>
    <x v="7"/>
    <s v="DESARROLLO SOCIAL"/>
    <x v="16"/>
    <x v="35"/>
  </r>
  <r>
    <s v="GOBIERNO"/>
    <s v="DESCENTRALIZACIÓN"/>
    <s v="Formacion ciudadana en territorio"/>
    <n v="90000"/>
    <n v="90000"/>
    <n v="0"/>
    <x v="7"/>
    <s v="DESARROLLO SOCIAL"/>
    <x v="16"/>
    <x v="35"/>
  </r>
  <r>
    <s v="GOBIERNO"/>
    <s v="DESCENTRALIZACIÓN"/>
    <s v="Centro de formación Ciudadana:"/>
    <n v="0"/>
    <n v="0"/>
    <n v="0"/>
    <x v="7"/>
    <s v="DESARROLLO SOCIAL"/>
    <x v="16"/>
    <x v="35"/>
  </r>
  <r>
    <s v="GOBIERNO"/>
    <s v="DESCENTRALIZACIÓN"/>
    <s v="Difusión del proceso de formacion ciudadana"/>
    <n v="50000"/>
    <n v="50000"/>
    <n v="0"/>
    <x v="7"/>
    <s v="DESARROLLO SOCIAL"/>
    <x v="16"/>
    <x v="35"/>
  </r>
  <r>
    <s v="GOBIERNO"/>
    <s v="DESCENTRALIZACIÓN"/>
    <s v="gastos Corrientes"/>
    <n v="321537.44"/>
    <n v="321537.44"/>
    <n v="0"/>
    <x v="7"/>
    <m/>
    <x v="12"/>
    <x v="20"/>
  </r>
  <r>
    <s v="GOBIERNO"/>
    <s v="DESCENTRALIZACIÓN"/>
    <s v="Asambleas permantenes en barrios y parroquias urbanas"/>
    <n v="100000"/>
    <n v="100000"/>
    <n v="0"/>
    <x v="7"/>
    <s v="DESARROLLO SOCIAL"/>
    <x v="16"/>
    <x v="35"/>
  </r>
  <r>
    <s v="GOBIERNO"/>
    <s v="DESCENTRALIZACIÓN"/>
    <s v="Asambleas permantenes en barrios y parroquias urbanas como insumo de planificacion "/>
    <n v="10000"/>
    <n v="10000"/>
    <n v="0"/>
    <x v="7"/>
    <s v="DESARROLLO SOCIAL"/>
    <x v="16"/>
    <x v="35"/>
  </r>
  <r>
    <s v="GOBIERNO"/>
    <s v="DESCENTRALIZACIÓN"/>
    <s v="Contar con sistema de participacion ciudadana articulado el modelo de gestion institucional"/>
    <n v="50000"/>
    <n v="50000"/>
    <n v="0"/>
    <x v="7"/>
    <s v="DESARROLLO SOCIAL"/>
    <x v="16"/>
    <x v="35"/>
  </r>
  <r>
    <s v="GOBIERNO"/>
    <s v="FUNDACIÓN ILUMINAR"/>
    <s v="Cuenca Iluminada"/>
    <n v="425000"/>
    <n v="90000"/>
    <n v="335000"/>
    <x v="4"/>
    <s v="DESAAROOLO URBANO"/>
    <x v="6"/>
    <x v="36"/>
  </r>
  <r>
    <s v="GOBIERNO"/>
    <s v="GUARDIA CIDUADANA"/>
    <s v="Realizar capacitaciones bimensuales a todo el personal"/>
    <n v="12000"/>
    <n v="12000"/>
    <n v="0"/>
    <x v="4"/>
    <s v="SEGURIDAD"/>
    <x v="6"/>
    <x v="37"/>
  </r>
  <r>
    <s v="GOBIERNO"/>
    <s v="GUARDIA CIDUADANA"/>
    <s v="Uniformes y equipamiento para personal guardia ciudadana"/>
    <n v="78903.899999999994"/>
    <n v="78903.899999999994"/>
    <n v="0"/>
    <x v="4"/>
    <s v="SEGURIDAD"/>
    <x v="2"/>
    <x v="38"/>
  </r>
  <r>
    <s v="GOBIERNO"/>
    <s v="GUARDIA CIDUADANA"/>
    <s v="Adquisición de 3 vehiculos para guardia ciudadana"/>
    <n v="149064"/>
    <n v="149064"/>
    <n v="0"/>
    <x v="4"/>
    <s v="SEGURIDAD"/>
    <x v="2"/>
    <x v="38"/>
  </r>
  <r>
    <s v="GOBIERNO"/>
    <s v="GUARDIA CIDUADANA"/>
    <s v="Adquisición de sistema de radio con gps para personal guardia"/>
    <n v="108545.52"/>
    <n v="108545.52"/>
    <n v="0"/>
    <x v="4"/>
    <s v="SEGURIDAD"/>
    <x v="2"/>
    <x v="38"/>
  </r>
  <r>
    <s v="GOBIERNO"/>
    <s v="GUARDIA CIDUADANA"/>
    <s v="Contratación de personal o incremento  DE HORAS SUPLEMENTARIAS Y EXTRAORDINARIAS (5pers)"/>
    <n v="70000"/>
    <n v="70000"/>
    <n v="0"/>
    <x v="4"/>
    <n v="0"/>
    <x v="6"/>
    <x v="36"/>
  </r>
  <r>
    <s v="GOBIERNO"/>
    <s v="GUARDIA CIDUADANA"/>
    <s v="Adquisición de bicicletas para guardia ciudadana"/>
    <n v="3000"/>
    <n v="3000"/>
    <n v="0"/>
    <x v="4"/>
    <s v="SEGURIDAD"/>
    <x v="2"/>
    <x v="38"/>
  </r>
  <r>
    <s v="GOBIERNO"/>
    <s v="INFORMÁTICA"/>
    <s v="Implementación de firmas electrónicas"/>
    <n v="1400"/>
    <n v="1400"/>
    <n v="0"/>
    <x v="7"/>
    <s v="TIC"/>
    <x v="15"/>
    <x v="24"/>
  </r>
  <r>
    <s v="GOBIERNO"/>
    <s v="INFORMÁTICA"/>
    <s v="tramites integrales"/>
    <n v="7217"/>
    <n v="7217"/>
    <n v="0"/>
    <x v="7"/>
    <s v="TIC"/>
    <x v="15"/>
    <x v="39"/>
  </r>
  <r>
    <s v="GOBIERNO"/>
    <s v="INFORMÁTICA"/>
    <s v="Estandarización de precios unitarios"/>
    <n v="6000"/>
    <n v="6000"/>
    <n v="0"/>
    <x v="7"/>
    <s v="TIC"/>
    <x v="15"/>
    <x v="39"/>
  </r>
  <r>
    <s v="GOBIERNO"/>
    <s v="INFORMÁTICA"/>
    <s v="Módulo de contratación pública del sistema integral financiero"/>
    <n v="5500"/>
    <n v="5500"/>
    <n v="0"/>
    <x v="7"/>
    <s v="TIC"/>
    <x v="15"/>
    <x v="39"/>
  </r>
  <r>
    <s v="GOBIERNO"/>
    <s v="INFORMÁTICA"/>
    <s v="Licenciamiento, desarrollo e implementación del sistema de POAs"/>
    <n v="10000"/>
    <n v="10000"/>
    <n v="0"/>
    <x v="7"/>
    <s v="TIC"/>
    <x v="15"/>
    <x v="24"/>
  </r>
  <r>
    <s v="GOBIERNO"/>
    <s v="INFORMÁTICA"/>
    <s v="Sistematización de los trámites y procesos internos"/>
    <n v="4683"/>
    <n v="4683"/>
    <n v="0"/>
    <x v="7"/>
    <s v="TIC"/>
    <x v="15"/>
    <x v="39"/>
  </r>
  <r>
    <s v="GOBIERNO"/>
    <s v="INFORMÁTICA"/>
    <s v="Infraestructura de datos espaciales cantonal"/>
    <n v="22000"/>
    <n v="22000"/>
    <n v="0"/>
    <x v="7"/>
    <s v="TIC"/>
    <x v="15"/>
    <x v="24"/>
  </r>
  <r>
    <s v="GOBIERNO"/>
    <s v="INFORMÁTICA"/>
    <s v="Monitoreo de maquinaria de obras públicas"/>
    <n v="45000"/>
    <n v="45000"/>
    <n v="0"/>
    <x v="7"/>
    <s v="TIC"/>
    <x v="15"/>
    <x v="39"/>
  </r>
  <r>
    <s v="GOBIERNO"/>
    <s v="INFORMÁTICA"/>
    <s v="Consultoría para la documentación, base de datos del conocimiento KDB y estándares"/>
    <n v="10000"/>
    <n v="10000"/>
    <n v="0"/>
    <x v="7"/>
    <s v="TIC"/>
    <x v="15"/>
    <x v="24"/>
  </r>
  <r>
    <s v="GOBIERNO"/>
    <s v="INFORMÁTICA"/>
    <s v="Base única de contribuyentes y Legalización Oracle"/>
    <n v="150000"/>
    <n v="150000"/>
    <n v="0"/>
    <x v="7"/>
    <s v="TIC"/>
    <x v="15"/>
    <x v="24"/>
  </r>
  <r>
    <s v="GOBIERNO"/>
    <s v="INFORMÁTICA"/>
    <s v="Modernización de la Alcaldía"/>
    <n v="10000"/>
    <n v="10000"/>
    <n v="0"/>
    <x v="7"/>
    <s v="TIC"/>
    <x v="15"/>
    <x v="39"/>
  </r>
  <r>
    <s v="GOBIERNO"/>
    <s v="INFORMÁTICA"/>
    <s v="ERP de la Asamblea Nacional"/>
    <n v="10000"/>
    <n v="10000"/>
    <n v="0"/>
    <x v="7"/>
    <s v="TIC"/>
    <x v="15"/>
    <x v="39"/>
  </r>
  <r>
    <s v="GOBIERNO"/>
    <s v="INFORMÁTICA"/>
    <s v="Digitalización de libros y fichas de Concejo Cantonal, Personal y Planificación"/>
    <n v="20000"/>
    <n v="20000"/>
    <n v="0"/>
    <x v="7"/>
    <s v="TIC"/>
    <x v="15"/>
    <x v="39"/>
  </r>
  <r>
    <s v="GOBIERNO"/>
    <s v="INFORMÁTICA"/>
    <s v="Sistema para comisarias"/>
    <n v="15000"/>
    <n v="15000"/>
    <n v="0"/>
    <x v="7"/>
    <s v="TIC"/>
    <x v="15"/>
    <x v="39"/>
  </r>
  <r>
    <s v="GOBIERNO"/>
    <s v="INFORMÁTICA"/>
    <s v="Gestión estratégica territorial para la gobernanza digital solidaria parroquial y cogestión de los presupuestos participativos"/>
    <n v="50000"/>
    <n v="50000"/>
    <n v="0"/>
    <x v="7"/>
    <s v="TIC"/>
    <x v="15"/>
    <x v="39"/>
  </r>
  <r>
    <s v="GOBIERNO"/>
    <s v="INFORMÁTICA"/>
    <s v="SINGE SIGON (Autentificación única)"/>
    <n v="5000"/>
    <n v="5000"/>
    <n v="0"/>
    <x v="7"/>
    <s v="TIC"/>
    <x v="15"/>
    <x v="24"/>
  </r>
  <r>
    <s v="GOBIERNO"/>
    <s v="INFORMÁTICA"/>
    <s v="Cursos de capacitación"/>
    <n v="0"/>
    <n v="0"/>
    <n v="0"/>
    <x v="7"/>
    <s v="TIC"/>
    <x v="15"/>
    <x v="39"/>
  </r>
  <r>
    <s v="GOBIERNO"/>
    <s v="INFORMÁTICA"/>
    <s v="Vinculación de las TICs a la Secretaria de Desarrollo Humano"/>
    <n v="30000"/>
    <n v="30000"/>
    <n v="0"/>
    <x v="7"/>
    <s v="TIC"/>
    <x v="15"/>
    <x v="24"/>
  </r>
  <r>
    <s v="GOBIERNO"/>
    <s v="INFORMÁTICA"/>
    <s v="Transparentar y democratizar la obra pública"/>
    <n v="20000"/>
    <n v="20000"/>
    <n v="0"/>
    <x v="7"/>
    <s v="TIC"/>
    <x v="15"/>
    <x v="39"/>
  </r>
  <r>
    <s v="GOBIERNO"/>
    <s v="INFORMÁTICA"/>
    <s v="Emisión de omisos con equipos remotos en campo"/>
    <n v="12000"/>
    <n v="12000"/>
    <n v="0"/>
    <x v="7"/>
    <s v="TIC"/>
    <x v="15"/>
    <x v="24"/>
  </r>
  <r>
    <s v="GOBIERNO"/>
    <s v="INFORMÁTICA"/>
    <s v="Sistema de mercados"/>
    <n v="5000"/>
    <n v="5000"/>
    <n v="0"/>
    <x v="7"/>
    <s v="TIC"/>
    <x v="15"/>
    <x v="24"/>
  </r>
  <r>
    <s v="GOBIERNO"/>
    <s v="INFORMÁTICA"/>
    <s v="Administración de la relación con los ciudadanos (CRM)"/>
    <n v="10000"/>
    <n v="10000"/>
    <n v="0"/>
    <x v="7"/>
    <s v="TIC"/>
    <x v="15"/>
    <x v="39"/>
  </r>
  <r>
    <s v="GOBIERNO"/>
    <s v="INFORMÁTICA"/>
    <s v="Trámites en la WEB"/>
    <n v="10000"/>
    <n v="10000"/>
    <n v="0"/>
    <x v="7"/>
    <s v="TIC"/>
    <x v="15"/>
    <x v="24"/>
  </r>
  <r>
    <s v="GOBIERNO"/>
    <s v="INFORMÁTICA"/>
    <s v="Implementación de Pantallas digitales"/>
    <n v="12200"/>
    <n v="12200"/>
    <n v="0"/>
    <x v="7"/>
    <s v="TIC"/>
    <x v="15"/>
    <x v="24"/>
  </r>
  <r>
    <s v="GOBIERNO"/>
    <s v="INFORMÁTICA"/>
    <s v="Implementación de servicios de Voip"/>
    <n v="40000"/>
    <n v="40000"/>
    <n v="0"/>
    <x v="7"/>
    <s v="TIC"/>
    <x v="15"/>
    <x v="24"/>
  </r>
  <r>
    <s v="GOBIERNO"/>
    <s v="INFORMÁTICA"/>
    <s v="Implementación de servicios IVR"/>
    <n v="5000"/>
    <n v="5000"/>
    <n v="0"/>
    <x v="7"/>
    <s v="TIC"/>
    <x v="15"/>
    <x v="24"/>
  </r>
  <r>
    <s v="GOBIERNO"/>
    <s v="INFORMÁTICA"/>
    <s v="Licenciamiento de herramientas de software"/>
    <n v="20000"/>
    <n v="20000"/>
    <n v="0"/>
    <x v="7"/>
    <s v="TIC"/>
    <x v="15"/>
    <x v="24"/>
  </r>
  <r>
    <s v="GOBIERNO"/>
    <s v="INFORMÁTICA"/>
    <s v="Compra y mantenimiento de equipo"/>
    <n v="174000"/>
    <n v="174000"/>
    <n v="0"/>
    <x v="7"/>
    <s v="TIC"/>
    <x v="15"/>
    <x v="24"/>
  </r>
  <r>
    <s v="GOBIERNO"/>
    <s v="INFORMÁTICA"/>
    <s v="Alquiler de impresoras y escáner"/>
    <n v="290000"/>
    <n v="290000"/>
    <n v="0"/>
    <x v="7"/>
    <s v="TIC"/>
    <x v="15"/>
    <x v="24"/>
  </r>
  <r>
    <s v="GOBIERNO"/>
    <s v="TRANSPARENCIA"/>
    <s v="TRAMITES PROCESOS E INDICADORES"/>
    <n v="30000"/>
    <n v="30000"/>
    <n v="0"/>
    <x v="7"/>
    <s v="ASUNTOS EXTERIORES"/>
    <x v="16"/>
    <x v="25"/>
  </r>
  <r>
    <s v="GOBIERNO"/>
    <s v="RELACIONES EXTERIORES"/>
    <s v="Proyecto Sistema Municipal de Cooperación Técnica Internacional"/>
    <n v="98000"/>
    <n v="98000"/>
    <n v="0"/>
    <x v="7"/>
    <s v="FORTALECIMEINTO INSTITUCIONAL"/>
    <x v="20"/>
    <x v="40"/>
  </r>
  <r>
    <s v="GOBIERNO"/>
    <s v="RELACIONES EXTERIORES"/>
    <s v="Proyecto Fortalecimiento de las Relaciones Internacionales de Cuenca"/>
    <n v="27000"/>
    <n v="27000"/>
    <n v="0"/>
    <x v="7"/>
    <s v="FORTALECIMEINTO INSTITUCIONAL"/>
    <x v="20"/>
    <x v="40"/>
  </r>
  <r>
    <s v="GOBIERNO"/>
    <s v="RELACIONES EXTERIORES"/>
    <s v="Proyecto de Proyección Internacional de Cuenca"/>
    <n v="37200"/>
    <n v="37200"/>
    <n v="0"/>
    <x v="7"/>
    <s v="FORTALECIMEINTO INSTITUCIONAL"/>
    <x v="20"/>
    <x v="40"/>
  </r>
  <r>
    <s v="DESARROLLO HUMANO"/>
    <s v="DIRECCION DE DESARROLLO SOCIAL"/>
    <s v="Colonias Vacacionales"/>
    <n v="20000"/>
    <n v="20000"/>
    <n v="0"/>
    <x v="3"/>
    <s v="DESARROLLO SOCIAL"/>
    <x v="13"/>
    <x v="21"/>
  </r>
  <r>
    <s v="PLANEAMIENTO"/>
    <s v="EQUIDAD SOCIAL Y GÉNERO"/>
    <s v="Participación Política de las mujeres en los procesos de construcción de equidad y corresponsabilidad en los barrios urbanos del cantón Cuenca."/>
    <n v="25100"/>
    <n v="25100"/>
    <m/>
    <x v="7"/>
    <s v="DESARROLLO SOCIAL"/>
    <x v="12"/>
    <x v="41"/>
  </r>
  <r>
    <s v="PLANEAMIENTO"/>
    <s v="EQUIDAD SOCIAL Y GÉNERO"/>
    <s v="Acciones de prevención, atención y restitución de derechos de las mujeres en el marco del Plan Cantonal para la erradicación de la violencia de género."/>
    <n v="20000"/>
    <n v="20000"/>
    <m/>
    <x v="4"/>
    <s v="DESARROLLO SOCIAL"/>
    <x v="6"/>
    <x v="42"/>
  </r>
  <r>
    <s v="PLANEAMIENTO"/>
    <s v="EQUIDAD SOCIAL Y GÉNERO"/>
    <s v="Cultura, Valores Emergentes desde las mujeres"/>
    <n v="10000"/>
    <n v="10000"/>
    <m/>
    <x v="7"/>
    <s v="DESARROLLO SOCIAL"/>
    <x v="12"/>
    <x v="20"/>
  </r>
  <r>
    <s v="PLANEAMIENTO"/>
    <s v="EQUIDAD SOCIAL Y GÉNERO"/>
    <s v="Derecho a la Autonomía Económicade las mujeres"/>
    <n v="20000"/>
    <n v="20000"/>
    <m/>
    <x v="6"/>
    <s v="DESARROLLO SOCIAL"/>
    <x v="10"/>
    <x v="19"/>
  </r>
  <r>
    <s v="PLANEAMIENTO"/>
    <s v="EQUIDAD SOCIAL Y GÉNERO"/>
    <s v="El Derecho de las mujeres jefas de hogar a la vivienda en Cuenca"/>
    <n v="17500"/>
    <n v="17500"/>
    <m/>
    <x v="6"/>
    <s v="DESARROLLO SOCIAL"/>
    <x v="10"/>
    <x v="19"/>
  </r>
  <r>
    <s v="PLANEAMIENTO"/>
    <s v="EQUIDAD SOCIAL Y GÉNERO"/>
    <s v="Fortalecvimiento de las Organizaciones de Recicladoras de Cuenca"/>
    <n v="15550"/>
    <n v="15550"/>
    <m/>
    <x v="6"/>
    <s v="DESARROLLO SOCIAL"/>
    <x v="10"/>
    <x v="19"/>
  </r>
  <r>
    <s v="PLANEAMIENTO"/>
    <s v="EQUIDAD SOCIAL Y GÉNERO"/>
    <s v="Investigación de las Prácticas  de Ciudad o Ambiental desarrolladas por Organizaciones de Mujeres"/>
    <n v="8000"/>
    <n v="8000"/>
    <m/>
    <x v="7"/>
    <s v="DESARROLLO SOCIAL"/>
    <x v="12"/>
    <x v="20"/>
  </r>
  <r>
    <s v="PLANEAMIENTO"/>
    <s v="EQUIDAD SOCIAL Y GÉNERO"/>
    <s v="Mujeres Rurales ejerciendo su Derecho a la Participación a través de veedurías"/>
    <n v="10000"/>
    <n v="10000"/>
    <m/>
    <x v="7"/>
    <s v="DESARROLLO SOCIAL"/>
    <x v="12"/>
    <x v="20"/>
  </r>
  <r>
    <s v="PLANEAMIENTO"/>
    <s v="EQUIDAD SOCIAL Y GÉNERO"/>
    <s v="Observatorio Ciudadano de la Comunicación Fortaleciendo la Participació Ciudadana."/>
    <n v="20000"/>
    <n v="20000"/>
    <m/>
    <x v="7"/>
    <s v="DESARROLLO SOCIAL"/>
    <x v="12"/>
    <x v="20"/>
  </r>
  <r>
    <s v="PLANEAMIENTO"/>
    <s v="EQUIDAD SOCIAL Y GÉNERO"/>
    <s v="Observatorio Ciudadano de la Comunicación Posicionado en las Instituciones Públicas y Privadas del Cantón."/>
    <n v="15000"/>
    <n v="15000"/>
    <m/>
    <x v="7"/>
    <s v="DESARROLLO SOCIAL"/>
    <x v="12"/>
    <x v="20"/>
  </r>
  <r>
    <s v="DESARROLLO HUMANO"/>
    <s v="DIRECCION DE DESARROLLO SOCIAL"/>
    <s v="Fortalecimiento Centro de Desarrollo Infantil FUNDEPRO ( Covenio)"/>
    <n v="8000"/>
    <n v="8000"/>
    <n v="0"/>
    <x v="3"/>
    <s v="DESARROLLO SOCIAL"/>
    <x v="13"/>
    <x v="21"/>
  </r>
  <r>
    <s v="PLANEAMIENTO"/>
    <s v="EQUIDAD SOCIAL Y GÉNERO"/>
    <s v="Promoción  de los derechos Humanos de las Mujeres."/>
    <n v="45500"/>
    <n v="45500"/>
    <m/>
    <x v="7"/>
    <s v="DESARROLLO SOCIAL"/>
    <x v="12"/>
    <x v="41"/>
  </r>
  <r>
    <s v="DESARROLLO HUMANO"/>
    <s v="DIRECCION DE DESARROLLO SOCIAL"/>
    <s v="Convenios de coorperación interinstitucional (contrapartes)"/>
    <n v="1"/>
    <n v="1"/>
    <n v="0"/>
    <x v="3"/>
    <s v="DESARROLLO SOCIAL"/>
    <x v="13"/>
    <x v="21"/>
  </r>
  <r>
    <s v="PLANEAMIENTO"/>
    <s v="AREAS HISTÓRICAS"/>
    <s v="Complementaciòn de estudios de Recuperaciòn d ela antigua Calle Santa Ana y Restauraciòn, Adaptaciòn a nuevo uso del Antiguo Seminario San Luis"/>
    <n v="30000"/>
    <n v="30000"/>
    <m/>
    <x v="5"/>
    <e v="#REF!"/>
    <x v="8"/>
    <x v="22"/>
  </r>
  <r>
    <s v="PLANEAMIENTO"/>
    <s v="AREAS HISTÓRICAS"/>
    <s v="Elaboraciòn de Estudios para la Intervenciòn en los espacios Residuales del Centro Històrico de Cuenca"/>
    <n v="10000"/>
    <n v="10000"/>
    <m/>
    <x v="5"/>
    <e v="#REF!"/>
    <x v="8"/>
    <x v="22"/>
  </r>
  <r>
    <s v="PLANEAMIENTO"/>
    <s v="AREAS HISTÓRICAS"/>
    <s v="Estudios para la Restauración de vitrales de la Iglecia San Alfonso "/>
    <n v="20000"/>
    <n v="20000"/>
    <m/>
    <x v="5"/>
    <e v="#REF!"/>
    <x v="8"/>
    <x v="16"/>
  </r>
  <r>
    <s v="PLANEAMIENTO"/>
    <s v="AREAS HISTÓRICAS"/>
    <s v="Elaboraciòn de los estduios arquitectònicos y de ingenierias para la implementaciòn de un museo de la energia y la electricidad en la antigua planta electrica de Yanuncay"/>
    <n v="20000"/>
    <n v="20000"/>
    <m/>
    <x v="5"/>
    <e v="#REF!"/>
    <x v="8"/>
    <x v="22"/>
  </r>
  <r>
    <s v="PLANEAMIENTO"/>
    <s v="AREAS HISTÓRICAS"/>
    <s v="Estudios àrea de El Plateado"/>
    <n v="15000"/>
    <n v="15000"/>
    <m/>
    <x v="5"/>
    <e v="#REF!"/>
    <x v="8"/>
    <x v="22"/>
  </r>
  <r>
    <s v="PLANEAMIENTO"/>
    <s v="AREAS HISTÓRICAS"/>
    <s v="Estudios de renovaciòn urbana de la calle Barrio Obrero"/>
    <n v="15000"/>
    <n v="15000"/>
    <m/>
    <x v="5"/>
    <e v="#REF!"/>
    <x v="8"/>
    <x v="22"/>
  </r>
  <r>
    <s v="PLANEAMIENTO"/>
    <s v="AREAS HISTÓRICAS"/>
    <s v="Estudios de restauraciòn de Iglesias y Capillas Rurales"/>
    <n v="15000"/>
    <n v="15000"/>
    <m/>
    <x v="5"/>
    <e v="#REF!"/>
    <x v="8"/>
    <x v="22"/>
  </r>
  <r>
    <s v="PLANEAMIENTO"/>
    <s v="AREAS HISTÓRICAS"/>
    <s v="Estudios de Restauraciòn y adaptaciòn al nuevo uso de la Casa Palacios en la Plazoleta El Otorongo"/>
    <n v="10000"/>
    <n v="10000"/>
    <m/>
    <x v="5"/>
    <e v="#REF!"/>
    <x v="8"/>
    <x v="22"/>
  </r>
  <r>
    <s v="PLANEAMIENTO"/>
    <s v="AREAS HISTÓRICAS"/>
    <s v="Estudios Derivados del Plan Especial del Centro Històrico de Cuenca"/>
    <n v="75000"/>
    <n v="75000"/>
    <m/>
    <x v="5"/>
    <e v="#REF!"/>
    <x v="8"/>
    <x v="22"/>
  </r>
  <r>
    <s v="PLANEAMIENTO"/>
    <s v="AREAS HISTÓRICAS"/>
    <s v="Estudios Derivados del Proyecto Financiameinto para la Rehabilitaciòn de inmuebles patrimoniales privados del Ministerio Coordinador de Patrimonio (CUAVIP)"/>
    <n v="40000"/>
    <n v="40000"/>
    <m/>
    <x v="5"/>
    <e v="#REF!"/>
    <x v="8"/>
    <x v="22"/>
  </r>
  <r>
    <s v="PLANEAMIENTO"/>
    <s v="AREAS HISTÓRICAS"/>
    <s v="Estudios para el mantenimiento e Iluminación de puentes sobre el río Tomebambaen el Sector de &quot;El Barranco&quot;"/>
    <n v="25000"/>
    <n v="25000"/>
    <m/>
    <x v="5"/>
    <e v="#REF!"/>
    <x v="8"/>
    <x v="22"/>
  </r>
  <r>
    <s v="PLANEAMIENTO"/>
    <s v="AREAS HISTÓRICAS"/>
    <s v="Estudios apra intervenir el sitio arqueològico ubicado en la esquina de la bajada de los Molinos y Paseo Tres de Noviembre"/>
    <n v="15000"/>
    <n v="15000"/>
    <m/>
    <x v="5"/>
    <e v="#REF!"/>
    <x v="8"/>
    <x v="22"/>
  </r>
  <r>
    <s v="PLANEAMIENTO"/>
    <s v="AREAS HISTÓRICAS"/>
    <s v="Estudios para Implementaciòn de la Reserva Cultural Museogràfica de la Ciudad"/>
    <n v="40000"/>
    <n v="40000"/>
    <m/>
    <x v="5"/>
    <e v="#REF!"/>
    <x v="8"/>
    <x v="22"/>
  </r>
  <r>
    <s v="PLANEAMIENTO"/>
    <s v="AREAS HISTÓRICAS"/>
    <s v="Actualización de estudios para la Restauración y Adaptación al Nuevo uso del inmueble de Propiedad Municipal conocido como Centro Múltiple Municipal."/>
    <n v="15000"/>
    <n v="15000"/>
    <m/>
    <x v="5"/>
    <e v="#REF!"/>
    <x v="8"/>
    <x v="16"/>
  </r>
  <r>
    <s v="PLANEAMIENTO"/>
    <s v="AREAS HISTÓRICAS"/>
    <s v="Estudios para la renovaciòn Urbana de la avenida 12 de Abril, en el tràmo comprendido entre las Avenidas Loja y Fray Vicente Solano"/>
    <n v="20000"/>
    <n v="20000"/>
    <m/>
    <x v="5"/>
    <e v="#REF!"/>
    <x v="8"/>
    <x v="22"/>
  </r>
  <r>
    <s v="PLANEAMIENTO"/>
    <s v="DIRECCIÓN DE AVALUOS Y CATASTROS"/>
    <s v="Actaulización de los Avalúos Catastrales de los Predios en las Zonas Urbano, Urbano Parroquial y Rural del Cantón Cuenca."/>
    <n v="30000"/>
    <n v="30000"/>
    <n v="0"/>
    <x v="2"/>
    <e v="#REF!"/>
    <x v="21"/>
    <x v="43"/>
  </r>
  <r>
    <s v="PLANEAMIENTO"/>
    <s v="DIRECCIÓN DE AVALUOS Y CATASTROS"/>
    <s v="Actualización del Catastro Rústico por medio de Empadronamiento Catastral"/>
    <n v="30000"/>
    <n v="30000"/>
    <n v="0"/>
    <x v="2"/>
    <e v="#REF!"/>
    <x v="21"/>
    <x v="43"/>
  </r>
  <r>
    <s v="PLANEAMIENTO"/>
    <s v="DIRECCIÓN DE AVALUOS Y CATASTROS"/>
    <s v="Actualización del Catastro Urbano por medio de Empadronamiento Catastral"/>
    <n v="80000"/>
    <n v="80000"/>
    <n v="0"/>
    <x v="2"/>
    <e v="#REF!"/>
    <x v="21"/>
    <x v="43"/>
  </r>
  <r>
    <s v="PLANEAMIENTO"/>
    <s v="DIRECCIÓN DE AVALUOS Y CATASTROS"/>
    <s v="Levantamiento de Información Catastral Rural en convenio con MAGAP  dentro del Programa SIGTIERRAS"/>
    <n v="350000"/>
    <n v="350000"/>
    <n v="0"/>
    <x v="2"/>
    <e v="#REF!"/>
    <x v="21"/>
    <x v="43"/>
  </r>
  <r>
    <s v="PLANEAMIENTO"/>
    <s v="DIRECCIÓN DE AVALUOS Y CATASTROS"/>
    <s v="Levantamientos Topográficos (Sector Rústico)"/>
    <n v="30000"/>
    <n v="30000"/>
    <n v="0"/>
    <x v="2"/>
    <e v="#REF!"/>
    <x v="21"/>
    <x v="43"/>
  </r>
  <r>
    <s v="PLANEAMIENTO"/>
    <s v="DIRECCIÓN DE AVALUOS Y CATASTROS"/>
    <s v="Levantamientos Topograficos (Sector Urbano)"/>
    <n v="58000"/>
    <n v="58000"/>
    <n v="0"/>
    <x v="2"/>
    <e v="#REF!"/>
    <x v="21"/>
    <x v="43"/>
  </r>
  <r>
    <s v="PLANEAMIENTO"/>
    <s v="DIRECCIÓN DE AVALUOS Y CATASTROS"/>
    <s v="Mantenimiento Catastral  (Urbano y Rústico)"/>
    <n v="30000"/>
    <n v="30000"/>
    <n v="0"/>
    <x v="2"/>
    <e v="#REF!"/>
    <x v="21"/>
    <x v="43"/>
  </r>
  <r>
    <s v="PLANEAMIENTO"/>
    <s v="DIRECCIÓN DE AVALUOS Y CATASTROS"/>
    <s v="Titularización Regularización de la Propiedad, partición y Adjudicación Administrativa de Predios en el Cantón Cuenca."/>
    <n v="125000"/>
    <n v="125000"/>
    <n v="0"/>
    <x v="2"/>
    <e v="#REF!"/>
    <x v="21"/>
    <x v="43"/>
  </r>
  <r>
    <s v="PLANEAMIENTO"/>
    <s v="DIRECCIÓN DE AVALUOS Y CATASTROS"/>
    <s v="Pago Contratos 2012"/>
    <n v="140000"/>
    <n v="140000"/>
    <n v="0"/>
    <x v="2"/>
    <e v="#REF!"/>
    <x v="21"/>
    <x v="43"/>
  </r>
  <r>
    <s v="PLANEAMIENTO"/>
    <s v="COMISIÓN DE GEESTIÓN AMBIENTAL"/>
    <s v="Control del ruido en la ciudad de Cuenca"/>
    <n v="16000"/>
    <n v="16000"/>
    <n v="0"/>
    <x v="2"/>
    <e v="#REF!"/>
    <x v="22"/>
    <x v="44"/>
  </r>
  <r>
    <s v="PLANEAMIENTO"/>
    <s v="COMISIÓN DE GEESTIÓN AMBIENTAL"/>
    <s v="Estudio biofisicos, caracterizacion, socializacion y elaboracion de Planes de manejo Integral de los recursos naturales de las areas del Proyecto de Declaratoria de Reserva Forestal"/>
    <n v="20000"/>
    <n v="20000"/>
    <n v="0"/>
    <x v="2"/>
    <e v="#REF!"/>
    <x v="22"/>
    <x v="45"/>
  </r>
  <r>
    <s v="PLANEAMIENTO"/>
    <s v="COMISIÓN DE GEESTIÓN AMBIENTAL"/>
    <s v="Fortalecimeinto delos gobiernos parroquiales en el manejo ambiental con enfoque de genero"/>
    <n v="50000"/>
    <n v="50000"/>
    <n v="0"/>
    <x v="2"/>
    <e v="#REF!"/>
    <x v="22"/>
    <x v="46"/>
  </r>
  <r>
    <s v="PLANEAMIENTO"/>
    <s v="COMISIÓN DE GEESTIÓN AMBIENTAL"/>
    <s v="Plan Ambiental de Cuenca"/>
    <n v="36700"/>
    <n v="36700"/>
    <n v="0"/>
    <x v="2"/>
    <e v="#REF!"/>
    <x v="22"/>
    <x v="44"/>
  </r>
  <r>
    <s v="PLANEAMIENTO"/>
    <s v="DIRECCIÓN DE CONTROL MUNICIPAL"/>
    <s v="Proyecto mejoramiento del Control de Uso y Ocupacion del suelo en el Canton Cuenca"/>
    <n v="150000"/>
    <n v="150000"/>
    <n v="0"/>
    <x v="2"/>
    <e v="#REF!"/>
    <x v="21"/>
    <x v="43"/>
  </r>
  <r>
    <s v="PLANEAMIENTO"/>
    <s v="UNIDAD DE GESTIÓN ESTRATÉGICA CANTONAL"/>
    <s v="Gestion del Plan de Desarrollo y Ordenamiento Territorial"/>
    <n v="74000"/>
    <n v="74000"/>
    <n v="0"/>
    <x v="2"/>
    <e v="#REF!"/>
    <x v="21"/>
    <x v="43"/>
  </r>
  <r>
    <s v="PLANEAMIENTO"/>
    <s v="UNIDAD DE GESTIÓN ESTRATÉGICA CANTONAL"/>
    <s v="Manejo de conflictos limitrofes del Canton Cuenca y als 21 Parroquias"/>
    <n v="10000"/>
    <n v="10000"/>
    <n v="0"/>
    <x v="2"/>
    <e v="#REF!"/>
    <x v="21"/>
    <x v="43"/>
  </r>
  <r>
    <s v="PLANEAMIENTO"/>
    <s v="UNIDAD DE GESTIÓN ESTRATÉGICA CANTONAL"/>
    <s v="Plan de ordenamiento Urbano de Cuenca"/>
    <n v="345000"/>
    <n v="345000"/>
    <n v="0"/>
    <x v="2"/>
    <e v="#REF!"/>
    <x v="21"/>
    <x v="43"/>
  </r>
  <r>
    <s v="PLANEAMIENTO"/>
    <s v="DIRECCIÓN DE PLANIFICACIÓN"/>
    <s v="Complementación y Mejoramiento de la Movilidad en la Ciudad de Cuenca: Puente Córdova - Guayas"/>
    <n v="30000"/>
    <n v="30000"/>
    <n v="0"/>
    <x v="1"/>
    <e v="#REF!"/>
    <x v="1"/>
    <x v="3"/>
  </r>
  <r>
    <s v="PLANEAMIENTO"/>
    <s v="DIRECCIÓN DE PLANIFICACIÓN"/>
    <s v="Complementación y Mejoramiento de la Movilidad en la Ciudad de Cuenca: Puente  El Tejar"/>
    <n v="25000"/>
    <n v="25000"/>
    <n v="0"/>
    <x v="1"/>
    <e v="#REF!"/>
    <x v="1"/>
    <x v="3"/>
  </r>
  <r>
    <s v="PLANEAMIENTO"/>
    <s v="DIRECCIÓN DE PLANIFICACIÓN"/>
    <s v="Complementación y Mejoramiento de la Movilidad en la Ciudad de Cuenca: Vía y Puente  SENPLADES"/>
    <n v="31640"/>
    <n v="31640"/>
    <n v="0"/>
    <x v="1"/>
    <e v="#REF!"/>
    <x v="1"/>
    <x v="3"/>
  </r>
  <r>
    <s v="PLANEAMIENTO"/>
    <s v="DIRECCIÓN DE PLANIFICACIÓN"/>
    <s v="Complementación y Mejoramiento de la Movilidad en la Ciudad de Cuenca: Ampliación del Puente la Compañía"/>
    <n v="25000"/>
    <n v="25000"/>
    <n v="0"/>
    <x v="1"/>
    <e v="#REF!"/>
    <x v="1"/>
    <x v="3"/>
  </r>
  <r>
    <s v="PLANEAMIENTO"/>
    <s v="DIRECCIÓN DE PLANIFICACIÓN"/>
    <s v="Complementación y Mejoramiento de la Movilidad en la Ciudad de Cuenca: Puente del Guzho (parque inclusivo - Circo Social)"/>
    <n v="16000"/>
    <n v="16000"/>
    <n v="0"/>
    <x v="1"/>
    <e v="#REF!"/>
    <x v="1"/>
    <x v="3"/>
  </r>
  <r>
    <s v="PLANEAMIENTO"/>
    <s v="DIRECCIÓN DE PLANIFICACIÓN"/>
    <s v="Complementación y Mejoramiento de la Movilidad en la Ciudad de Cuenca: Puente Milchichig (Prolongación de la Avenida Pumapungo)"/>
    <n v="25000"/>
    <n v="25000"/>
    <n v="0"/>
    <x v="1"/>
    <e v="#REF!"/>
    <x v="1"/>
    <x v="3"/>
  </r>
  <r>
    <s v="PLANEAMIENTO"/>
    <s v="DIRECCIÓN DE PLANIFICACIÓN"/>
    <s v="Complementación y Mejoramiento de la Movilidad en la Ciudad de Cuenca: Paso vehícular sobre el embaulamiento de la Quebrada el Salado"/>
    <n v="6000"/>
    <n v="6000"/>
    <n v="0"/>
    <x v="1"/>
    <e v="#REF!"/>
    <x v="1"/>
    <x v="3"/>
  </r>
  <r>
    <s v="DESARROLLO HUMANO"/>
    <s v="CONSEJO NIÑES"/>
    <s v="CONSEJO NIÑES"/>
    <n v="400000"/>
    <n v="400000"/>
    <m/>
    <x v="3"/>
    <s v="DESARROLLO SOCIAL"/>
    <x v="13"/>
    <x v="21"/>
  </r>
  <r>
    <s v="DESARROLLO HUMANO"/>
    <s v="FUNDACIÓN MUNICIPAL DE LA MUJER NIÑO Y FAMILIA"/>
    <s v="FUNDACIÓN MUNICIPAL DE LA MUJER NIÑO Y FAMILIA"/>
    <n v="850000"/>
    <n v="850000"/>
    <m/>
    <x v="3"/>
    <s v="DESARROLLO SOCIAL"/>
    <x v="13"/>
    <x v="21"/>
  </r>
  <r>
    <s v="DESARROLLO HUMANO"/>
    <s v="ACCIÓN SOCIAL MUNICIPAL"/>
    <s v="ACCIÓN SOCIAL MUNICIPAL"/>
    <n v="729000"/>
    <n v="729000"/>
    <m/>
    <x v="3"/>
    <s v="DESARROLLO SOCIAL"/>
    <x v="13"/>
    <x v="21"/>
  </r>
  <r>
    <s v="DESARROLLO HUMANO"/>
    <s v="DIRECCION DE CULTURA"/>
    <s v="Barrio Activo y Barrio Adentro"/>
    <n v="250000"/>
    <n v="250000"/>
    <m/>
    <x v="3"/>
    <s v="PATRIMONIO CULTURAL"/>
    <x v="14"/>
    <x v="23"/>
  </r>
  <r>
    <s v="DESARROLLO HUMANO"/>
    <s v="DIRECCIÓN SALUD"/>
    <s v="Establecimeinto y Desarrollo de las normas, Medidas disposiciones y Atribuciones del Municipio de Cuenca en materia de slaubridad en su territorio"/>
    <n v="45000"/>
    <n v="45000"/>
    <n v="0"/>
    <x v="3"/>
    <s v="SALUD"/>
    <x v="14"/>
    <x v="47"/>
  </r>
  <r>
    <s v="DESARROLLO HUMANO"/>
    <s v="DIRECCIÓN SALUD"/>
    <s v="Reducción de la problemática de consumo de drogas y alcohol, en el Cantón Cuenca."/>
    <n v="25000"/>
    <n v="25000"/>
    <n v="0"/>
    <x v="3"/>
    <s v="SALUD"/>
    <x v="14"/>
    <x v="23"/>
  </r>
  <r>
    <s v="DESARROLLO HUMANO"/>
    <s v="DIRECCIÓN SALUD"/>
    <s v="Impulso en la ciudadanía de estilos de vida saludables que contribuyan a la prevención de enfermedades."/>
    <n v="30000"/>
    <n v="30000"/>
    <n v="0"/>
    <x v="3"/>
    <s v="SALUD"/>
    <x v="14"/>
    <x v="23"/>
  </r>
  <r>
    <s v="DESARROLLO HUMANO"/>
    <s v="CONCEJO CANTONAL  DE SALUD"/>
    <s v="CONCEJO CANTONAL  DE SALUD"/>
    <n v="150000"/>
    <n v="150000"/>
    <m/>
    <x v="3"/>
    <s v="SALUD"/>
    <x v="14"/>
    <x v="47"/>
  </r>
  <r>
    <s v="DESARROLLO HUMANO"/>
    <s v="FARMASOL"/>
    <s v="AMPLIACION DE COBERTURA DE LA RED DE FARMACIAS MUNICIPALES SOLIDARIAS EN EL ÁREA RURAL EN EL CANTÓN CUENCA"/>
    <m/>
    <m/>
    <m/>
    <x v="3"/>
    <s v="SALUD"/>
    <x v="14"/>
    <x v="47"/>
  </r>
  <r>
    <s v="PLANEAMIENTO"/>
    <s v="DIRECCIÓN DE PLANIFICACIÓN"/>
    <s v="Instituto de Paralisis Celebral IPCA"/>
    <n v="8000"/>
    <n v="8000"/>
    <n v="0"/>
    <x v="2"/>
    <e v="#REF!"/>
    <x v="2"/>
    <x v="11"/>
  </r>
  <r>
    <s v="PLANEAMIENTO"/>
    <s v="DIRECCIÓN DE PLANIFICACIÓN"/>
    <s v="Diseño para equipamientos urbanos (varios diseños de camerinos en barrio la gloria"/>
    <n v="2000"/>
    <n v="2000"/>
    <n v="0"/>
    <x v="2"/>
    <e v="#REF!"/>
    <x v="2"/>
    <x v="17"/>
  </r>
  <r>
    <s v="PLANEAMIENTO"/>
    <s v="DIRECCIÓN DE PLANIFICACIÓN"/>
    <s v="Estudios Eléctricos Varios"/>
    <n v="5000"/>
    <n v="5000"/>
    <n v="0"/>
    <x v="2"/>
    <e v="#REF!"/>
    <x v="2"/>
    <x v="11"/>
  </r>
  <r>
    <s v="DESARROLLO HUMANO"/>
    <s v="FARMASOL"/>
    <s v="CONSTRUCCIÓN DE LA SEDE DE FARMASOL EP EN EL CANTÓN CUENCA"/>
    <m/>
    <m/>
    <m/>
    <x v="3"/>
    <s v="SALUD"/>
    <x v="14"/>
    <x v="47"/>
  </r>
  <r>
    <s v="PLANEAMIENTO"/>
    <s v="DIRECCIÓN DE PLANIFICACIÓN"/>
    <s v="Plan de Actuación Urbana de Chilcapamba el Valle"/>
    <n v="25000"/>
    <n v="25000"/>
    <n v="0"/>
    <x v="2"/>
    <e v="#REF!"/>
    <x v="21"/>
    <x v="43"/>
  </r>
  <r>
    <s v="PLANEAMIENTO"/>
    <s v="DIRECCIÓN DE PLANIFICACIÓN"/>
    <s v="Plan de Actuación Urbana de Huzhil - Baños"/>
    <n v="25000"/>
    <n v="25000"/>
    <n v="0"/>
    <x v="2"/>
    <e v="#REF!"/>
    <x v="21"/>
    <x v="43"/>
  </r>
  <r>
    <s v="PLANEAMIENTO"/>
    <s v="DIRECCIÓN DE PLANIFICACIÓN"/>
    <s v="Plan de Actuación Urbana de San Francisco Ricarurte"/>
    <n v="30000"/>
    <n v="30000"/>
    <n v="0"/>
    <x v="2"/>
    <e v="#REF!"/>
    <x v="21"/>
    <x v="43"/>
  </r>
  <r>
    <s v="PLANEAMIENTO"/>
    <s v="DIRECCIÓN DE PLANIFICACIÓN"/>
    <s v="Revisión de Ordenanzas"/>
    <n v="45000"/>
    <n v="45000"/>
    <n v="0"/>
    <x v="7"/>
    <e v="#REF!"/>
    <x v="12"/>
    <x v="20"/>
  </r>
  <r>
    <s v="PLANEAMIENTO"/>
    <s v="DIRECCIÓN DE PLANIFICACIÓN"/>
    <s v="Levantameinto de molino Pamba"/>
    <n v="17000"/>
    <n v="17000"/>
    <n v="0"/>
    <x v="2"/>
    <e v="#REF!"/>
    <x v="21"/>
    <x v="43"/>
  </r>
  <r>
    <s v="PLANEAMIENTO"/>
    <s v="DIRECCIÓN DE PLANIFICACIÓN"/>
    <s v="Levantameinto Chilcapamba el Valle"/>
    <n v="26000"/>
    <n v="26000"/>
    <n v="0"/>
    <x v="2"/>
    <e v="#REF!"/>
    <x v="21"/>
    <x v="43"/>
  </r>
  <r>
    <s v="PLANEAMIENTO"/>
    <s v="DIRECCIÓN DE PLANIFICACIÓN"/>
    <s v="Levantamiento Castilla Cruz"/>
    <n v="24000"/>
    <n v="24000"/>
    <n v="0"/>
    <x v="2"/>
    <e v="#REF!"/>
    <x v="21"/>
    <x v="43"/>
  </r>
  <r>
    <s v="PLANEAMIENTO"/>
    <s v="DIRECCIÓN DE PLANIFICACIÓN"/>
    <s v="Refuncionalización de Bienes Municipales : Proyecto Instalaciones Municipales predio d ela Carcel"/>
    <n v="18000"/>
    <n v="18000"/>
    <n v="0"/>
    <x v="4"/>
    <e v="#REF!"/>
    <x v="6"/>
    <x v="36"/>
  </r>
  <r>
    <s v="PLANEAMIENTO"/>
    <s v="FUNDACIÓN EL BARRANCO"/>
    <s v="Mejoramiento de las Matrgenes del Rio Tomebamba en el trámo avenida de las Americas - Puente del Vado -  de Todos Santos y Avenida Max Uler"/>
    <n v="51038"/>
    <n v="51038"/>
    <n v="0"/>
    <x v="4"/>
    <e v="#REF!"/>
    <x v="6"/>
    <x v="48"/>
  </r>
  <r>
    <s v="PLANEAMIENTO"/>
    <s v="FUNDACIÓN EL BARRANCO"/>
    <s v="Colegio Benigno Malo"/>
    <n v="44772"/>
    <n v="44772"/>
    <n v="0"/>
    <x v="5"/>
    <e v="#REF!"/>
    <x v="8"/>
    <x v="16"/>
  </r>
  <r>
    <s v="DESARROLLO HUMANO"/>
    <s v="FARMASOL"/>
    <s v="FORTALECIMIENTO DE LA RED DE FARMACIAS MUNICIPALES SOLIDARIAS FARMASOL EP, EN EL ÁREA URBANA DEL CANTÓN CUENCA."/>
    <m/>
    <m/>
    <m/>
    <x v="3"/>
    <s v="SALUD"/>
    <x v="14"/>
    <x v="47"/>
  </r>
  <r>
    <s v="DESARROLLO HUMANO"/>
    <s v="FARMASOL"/>
    <s v="PLAN DE AYUDA PARA GRUPOS VULNERABLES"/>
    <m/>
    <m/>
    <m/>
    <x v="3"/>
    <s v="SALUD"/>
    <x v="14"/>
    <x v="47"/>
  </r>
  <r>
    <s v="PLANEAMIENTO"/>
    <s v="FUNDACIÓN EL BARRANCO"/>
    <s v="Centro Cultural el Barranco"/>
    <n v="44772"/>
    <n v="44772"/>
    <n v="0"/>
    <x v="5"/>
    <e v="#REF!"/>
    <x v="8"/>
    <x v="16"/>
  </r>
  <r>
    <s v="PLANEAMIENTO"/>
    <s v="FUNDACIÓN EL BARRANCO"/>
    <s v="Pasarela Peatonal Paraizo"/>
    <n v="16078"/>
    <n v="16078"/>
    <n v="0"/>
    <x v="1"/>
    <e v="#REF!"/>
    <x v="1"/>
    <x v="3"/>
  </r>
  <r>
    <s v="PLANEAMIENTO"/>
    <s v="FUNDACIÓN EL BARRANCO"/>
    <s v="Plan de Actuación Urbana Yanuncay"/>
    <n v="68061"/>
    <n v="68061"/>
    <n v="0"/>
    <x v="2"/>
    <e v="#REF!"/>
    <x v="21"/>
    <x v="43"/>
  </r>
  <r>
    <s v="PLANEAMIENTO"/>
    <s v="FUNDACIÓN EL BARRANCO"/>
    <s v="Proyectos delegados a la Fundación el Barranco"/>
    <n v="161288"/>
    <n v="161288"/>
    <n v="0"/>
    <x v="5"/>
    <e v="#REF!"/>
    <x v="8"/>
    <x v="16"/>
  </r>
  <r>
    <s v="GOBIERNO"/>
    <s v="RELACIONES EXTERIORES"/>
    <s v="Proyecto de actualización del Modelo de Gestión de Relaciones Externas para asumir Competencias de Cooperación Descentralizada"/>
    <n v="13000"/>
    <n v="13000"/>
    <n v="0"/>
    <x v="3"/>
    <s v="FORTALECIMEINTO INSTITUCIONAL"/>
    <x v="14"/>
    <x v="47"/>
  </r>
</pivotCacheRecords>
</file>

<file path=xl/pivotCache/pivotCacheRecords2.xml><?xml version="1.0" encoding="utf-8"?>
<pivotCacheRecords xmlns="http://schemas.openxmlformats.org/spreadsheetml/2006/main" xmlns:r="http://schemas.openxmlformats.org/officeDocument/2006/relationships" count="282">
  <r>
    <x v="0"/>
    <x v="0"/>
    <x v="0"/>
    <m/>
    <m/>
    <m/>
    <m/>
    <x v="0"/>
    <x v="0"/>
  </r>
  <r>
    <x v="1"/>
    <x v="1"/>
    <x v="1"/>
    <n v="1500000"/>
    <n v="1500000"/>
    <n v="0"/>
    <s v="MOVILIDAD TRÁNSITO Y TRANSPORTE"/>
    <x v="1"/>
    <x v="1"/>
  </r>
  <r>
    <x v="1"/>
    <x v="1"/>
    <x v="2"/>
    <n v="20000"/>
    <n v="20000"/>
    <n v="0"/>
    <s v="MOVILIDAD TRÁNSITO Y TRANSPORTE"/>
    <x v="1"/>
    <x v="2"/>
  </r>
  <r>
    <x v="1"/>
    <x v="1"/>
    <x v="3"/>
    <n v="100000"/>
    <n v="100000"/>
    <n v="0"/>
    <s v="MOVILIDAD TRÁNSITO Y TRANSPORTE"/>
    <x v="1"/>
    <x v="2"/>
  </r>
  <r>
    <x v="1"/>
    <x v="1"/>
    <x v="4"/>
    <n v="100000"/>
    <n v="100000"/>
    <n v="0"/>
    <s v="PROMOCIÓN DE LA CULTURA"/>
    <x v="2"/>
    <x v="3"/>
  </r>
  <r>
    <x v="1"/>
    <x v="1"/>
    <x v="5"/>
    <n v="1426205"/>
    <n v="333701"/>
    <n v="1092504"/>
    <s v="PROMOCIÓN DE LA CULTURA"/>
    <x v="2"/>
    <x v="3"/>
  </r>
  <r>
    <x v="1"/>
    <x v="1"/>
    <x v="6"/>
    <n v="300000"/>
    <n v="300000"/>
    <n v="0"/>
    <s v="PROMOCIÓN DE LA CULTURA"/>
    <x v="2"/>
    <x v="3"/>
  </r>
  <r>
    <x v="1"/>
    <x v="1"/>
    <x v="7"/>
    <n v="150000"/>
    <n v="150000"/>
    <n v="0"/>
    <s v="MOVILIDAD TRÁNSITO Y TRANSPORTE"/>
    <x v="1"/>
    <x v="1"/>
  </r>
  <r>
    <x v="1"/>
    <x v="1"/>
    <x v="8"/>
    <n v="200000"/>
    <n v="200000"/>
    <n v="0"/>
    <s v="MOVILIDAD TRÁNSITO Y TRANSPORTE"/>
    <x v="1"/>
    <x v="1"/>
  </r>
  <r>
    <x v="1"/>
    <x v="1"/>
    <x v="9"/>
    <n v="100000"/>
    <n v="100000"/>
    <n v="0"/>
    <s v="PROMOCIÓN DE LA CULTURA"/>
    <x v="2"/>
    <x v="3"/>
  </r>
  <r>
    <x v="1"/>
    <x v="1"/>
    <x v="10"/>
    <n v="966000"/>
    <n v="966000"/>
    <n v="0"/>
    <s v="PROMOCIÓN DE LA CULTURA"/>
    <x v="2"/>
    <x v="3"/>
  </r>
  <r>
    <x v="1"/>
    <x v="1"/>
    <x v="11"/>
    <n v="92000"/>
    <n v="92000"/>
    <n v="0"/>
    <s v="PROMOCIÓN DE LA CULTURA"/>
    <x v="2"/>
    <x v="3"/>
  </r>
  <r>
    <x v="1"/>
    <x v="1"/>
    <x v="12"/>
    <n v="125000"/>
    <n v="125000"/>
    <n v="0"/>
    <s v="PROMOCIÓN DE LA CULTURA"/>
    <x v="2"/>
    <x v="4"/>
  </r>
  <r>
    <x v="1"/>
    <x v="1"/>
    <x v="13"/>
    <n v="560000"/>
    <n v="560000"/>
    <n v="0"/>
    <s v="MOVILIDAD TRÁNSITO Y TRANSPORTE"/>
    <x v="1"/>
    <x v="1"/>
  </r>
  <r>
    <x v="1"/>
    <x v="1"/>
    <x v="14"/>
    <n v="40000"/>
    <n v="40000"/>
    <n v="0"/>
    <s v="MEDIO AMBIENTE, INFRAESTRUCTURA Y SERVICIOS"/>
    <x v="3"/>
    <x v="5"/>
  </r>
  <r>
    <x v="1"/>
    <x v="1"/>
    <x v="15"/>
    <n v="120000"/>
    <n v="120000"/>
    <n v="0"/>
    <s v="PROMOCIÓN DE LA CULTURA"/>
    <x v="2"/>
    <x v="4"/>
  </r>
  <r>
    <x v="1"/>
    <x v="1"/>
    <x v="16"/>
    <n v="550000"/>
    <n v="550000"/>
    <n v="0"/>
    <s v="PROMOCIÓN DE LA CULTURA"/>
    <x v="2"/>
    <x v="4"/>
  </r>
  <r>
    <x v="1"/>
    <x v="1"/>
    <x v="17"/>
    <n v="3500000"/>
    <n v="1800000"/>
    <n v="1700000"/>
    <s v="ATENCIÓN INTEGRAL Y EQUITATIVA"/>
    <x v="4"/>
    <x v="6"/>
  </r>
  <r>
    <x v="1"/>
    <x v="1"/>
    <x v="18"/>
    <n v="5011000"/>
    <n v="897000"/>
    <n v="4114000"/>
    <s v="PROMOCIÓN DE LA CULTURA"/>
    <x v="2"/>
    <x v="4"/>
  </r>
  <r>
    <x v="1"/>
    <x v="1"/>
    <x v="19"/>
    <n v="350000"/>
    <n v="350000"/>
    <n v="0"/>
    <s v="PROMOCIÓN DE LA CULTURA"/>
    <x v="2"/>
    <x v="4"/>
  </r>
  <r>
    <x v="1"/>
    <x v="1"/>
    <x v="20"/>
    <n v="160000"/>
    <n v="160000"/>
    <n v="0"/>
    <s v="PROMOCIÓN DE LA CULTURA"/>
    <x v="2"/>
    <x v="3"/>
  </r>
  <r>
    <x v="1"/>
    <x v="1"/>
    <x v="21"/>
    <n v="130000"/>
    <n v="130000"/>
    <n v="0"/>
    <s v="PROMOCIÓN DE LA CULTURA"/>
    <x v="2"/>
    <x v="3"/>
  </r>
  <r>
    <x v="1"/>
    <x v="1"/>
    <x v="22"/>
    <n v="70000"/>
    <n v="70000"/>
    <n v="0"/>
    <s v="MEDIO AMBIENTE, INFRAESTRUCTURA Y SERVICIOS"/>
    <x v="5"/>
    <x v="7"/>
  </r>
  <r>
    <x v="1"/>
    <x v="1"/>
    <x v="23"/>
    <n v="2000000"/>
    <n v="2000000"/>
    <n v="0"/>
    <s v="MOVILIDAD TRÁNSITO Y TRANSPORTE"/>
    <x v="1"/>
    <x v="1"/>
  </r>
  <r>
    <x v="1"/>
    <x v="1"/>
    <x v="24"/>
    <n v="6227368"/>
    <n v="6227368"/>
    <n v="0"/>
    <s v="GOBERNABILIDAD, PARTICIPACIÓN CIUDADANA Y DESCENTRALIZACIÓN"/>
    <x v="6"/>
    <x v="8"/>
  </r>
  <r>
    <x v="1"/>
    <x v="1"/>
    <x v="25"/>
    <n v="300000"/>
    <n v="300000"/>
    <n v="0"/>
    <s v="PROMOCIÓN DE LA CULTURA"/>
    <x v="2"/>
    <x v="4"/>
  </r>
  <r>
    <x v="1"/>
    <x v="1"/>
    <x v="26"/>
    <n v="0"/>
    <n v="0"/>
    <n v="0"/>
    <s v="PROMOCIÓN DE LA CULTURA"/>
    <x v="2"/>
    <x v="4"/>
  </r>
  <r>
    <x v="1"/>
    <x v="1"/>
    <x v="27"/>
    <n v="1000000"/>
    <n v="1000000"/>
    <n v="0"/>
    <s v="ATENCIÓN INTEGRAL Y EQUITATIVA"/>
    <x v="4"/>
    <x v="6"/>
  </r>
  <r>
    <x v="1"/>
    <x v="1"/>
    <x v="28"/>
    <n v="1000000"/>
    <n v="400000"/>
    <n v="600000"/>
    <s v="MEDIO AMBIENTE, INFRAESTRUCTURA Y SERVICIOS"/>
    <x v="7"/>
    <x v="9"/>
  </r>
  <r>
    <x v="1"/>
    <x v="1"/>
    <x v="29"/>
    <n v="75000"/>
    <n v="75000"/>
    <n v="0"/>
    <s v="MEDIO AMBIENTE, INFRAESTRUCTURA Y SERVICIOS"/>
    <x v="7"/>
    <x v="9"/>
  </r>
  <r>
    <x v="1"/>
    <x v="1"/>
    <x v="30"/>
    <n v="1680000"/>
    <n v="1680000"/>
    <n v="0"/>
    <s v="DESARROLLO ECONÓMICO Y ASOCIATIVO"/>
    <x v="8"/>
    <x v="10"/>
  </r>
  <r>
    <x v="1"/>
    <x v="1"/>
    <x v="31"/>
    <n v="4000000"/>
    <n v="4000000"/>
    <n v="0"/>
    <s v="MOVILIDAD TRÁNSITO Y TRANSPORTE"/>
    <x v="9"/>
    <x v="2"/>
  </r>
  <r>
    <x v="1"/>
    <x v="1"/>
    <x v="32"/>
    <n v="100000"/>
    <n v="100000"/>
    <n v="0"/>
    <s v="MEDIO AMBIENTE, INFRAESTRUCTURA Y SERVICIOS"/>
    <x v="5"/>
    <x v="7"/>
  </r>
  <r>
    <x v="1"/>
    <x v="1"/>
    <x v="33"/>
    <n v="180000"/>
    <n v="180000"/>
    <n v="0"/>
    <s v="MOVILIDAD TRÁNSITO Y TRANSPORTE"/>
    <x v="9"/>
    <x v="2"/>
  </r>
  <r>
    <x v="1"/>
    <x v="1"/>
    <x v="34"/>
    <n v="100000"/>
    <n v="100000"/>
    <n v="0"/>
    <s v="MOVILIDAD TRÁNSITO Y TRANSPORTE"/>
    <x v="1"/>
    <x v="1"/>
  </r>
  <r>
    <x v="1"/>
    <x v="1"/>
    <x v="35"/>
    <n v="200000"/>
    <n v="200000"/>
    <n v="0"/>
    <s v="MOVILIDAD TRÁNSITO Y TRANSPORTE"/>
    <x v="10"/>
    <x v="11"/>
  </r>
  <r>
    <x v="1"/>
    <x v="1"/>
    <x v="36"/>
    <n v="250000"/>
    <n v="0"/>
    <n v="250000"/>
    <s v="MOVILIDAD TRÁNSITO Y TRANSPORTE"/>
    <x v="1"/>
    <x v="1"/>
  </r>
  <r>
    <x v="1"/>
    <x v="1"/>
    <x v="37"/>
    <n v="80000"/>
    <n v="80000"/>
    <n v="0"/>
    <s v="MOVILIDAD TRÁNSITO Y TRANSPORTE"/>
    <x v="1"/>
    <x v="1"/>
  </r>
  <r>
    <x v="1"/>
    <x v="1"/>
    <x v="38"/>
    <n v="200000"/>
    <n v="200000"/>
    <n v="0"/>
    <s v="MOVILIDAD TRÁNSITO Y TRANSPORTE"/>
    <x v="1"/>
    <x v="1"/>
  </r>
  <r>
    <x v="1"/>
    <x v="1"/>
    <x v="39"/>
    <n v="450000"/>
    <n v="450000"/>
    <n v="0"/>
    <s v="MOVILIDAD TRÁNSITO Y TRANSPORTE"/>
    <x v="1"/>
    <x v="1"/>
  </r>
  <r>
    <x v="1"/>
    <x v="1"/>
    <x v="40"/>
    <n v="150000"/>
    <n v="150000"/>
    <n v="0"/>
    <s v="MOVILIDAD TRÁNSITO Y TRANSPORTE"/>
    <x v="1"/>
    <x v="1"/>
  </r>
  <r>
    <x v="1"/>
    <x v="1"/>
    <x v="41"/>
    <n v="320000"/>
    <n v="320000"/>
    <n v="0"/>
    <s v="MOVILIDAD TRÁNSITO Y TRANSPORTE"/>
    <x v="1"/>
    <x v="1"/>
  </r>
  <r>
    <x v="1"/>
    <x v="1"/>
    <x v="42"/>
    <n v="60000"/>
    <n v="60000"/>
    <n v="0"/>
    <s v="MOVILIDAD TRÁNSITO Y TRANSPORTE"/>
    <x v="1"/>
    <x v="1"/>
  </r>
  <r>
    <x v="1"/>
    <x v="1"/>
    <x v="43"/>
    <n v="50000"/>
    <n v="50000"/>
    <n v="0"/>
    <s v="MOVILIDAD TRÁNSITO Y TRANSPORTE"/>
    <x v="1"/>
    <x v="1"/>
  </r>
  <r>
    <x v="1"/>
    <x v="1"/>
    <x v="44"/>
    <n v="60000"/>
    <n v="60000"/>
    <n v="0"/>
    <s v="MOVILIDAD TRÁNSITO Y TRANSPORTE"/>
    <x v="10"/>
    <x v="11"/>
  </r>
  <r>
    <x v="1"/>
    <x v="1"/>
    <x v="45"/>
    <n v="50000"/>
    <n v="50000"/>
    <n v="0"/>
    <s v="ATENCIÓN INTEGRAL Y EQUITATIVA"/>
    <x v="11"/>
    <x v="12"/>
  </r>
  <r>
    <x v="1"/>
    <x v="1"/>
    <x v="46"/>
    <n v="100000"/>
    <n v="100000"/>
    <n v="0"/>
    <s v="ATENCIÓN INTEGRAL Y EQUITATIVA"/>
    <x v="4"/>
    <x v="6"/>
  </r>
  <r>
    <x v="1"/>
    <x v="1"/>
    <x v="47"/>
    <n v="150000"/>
    <n v="150000"/>
    <n v="0"/>
    <s v="MOVILIDAD TRÁNSITO Y TRANSPORTE"/>
    <x v="11"/>
    <x v="13"/>
  </r>
  <r>
    <x v="1"/>
    <x v="1"/>
    <x v="48"/>
    <n v="100000"/>
    <n v="100000"/>
    <n v="0"/>
    <s v="ATENCIÓN INTEGRAL Y EQUITATIVA"/>
    <x v="11"/>
    <x v="12"/>
  </r>
  <r>
    <x v="1"/>
    <x v="1"/>
    <x v="49"/>
    <n v="187000"/>
    <n v="187000"/>
    <n v="0"/>
    <s v="ATENCIÓN INTEGRAL Y EQUITATIVA"/>
    <x v="12"/>
    <x v="14"/>
  </r>
  <r>
    <x v="1"/>
    <x v="1"/>
    <x v="50"/>
    <n v="20000"/>
    <n v="20000"/>
    <n v="0"/>
    <s v="ATENCIÓN INTEGRAL Y EQUITATIVA"/>
    <x v="13"/>
    <x v="15"/>
  </r>
  <r>
    <x v="1"/>
    <x v="1"/>
    <x v="51"/>
    <n v="25000"/>
    <n v="25000"/>
    <n v="0"/>
    <s v="MOVILIDAD TRÁNSITO Y TRANSPORTE"/>
    <x v="1"/>
    <x v="2"/>
  </r>
  <r>
    <x v="1"/>
    <x v="1"/>
    <x v="52"/>
    <n v="100000"/>
    <n v="100000"/>
    <n v="0"/>
    <s v="MOVILIDAD TRÁNSITO Y TRANSPORTE"/>
    <x v="1"/>
    <x v="2"/>
  </r>
  <r>
    <x v="1"/>
    <x v="1"/>
    <x v="53"/>
    <n v="100000"/>
    <n v="100000"/>
    <n v="0"/>
    <s v="PROMOCIÓN DE LA CULTURA"/>
    <x v="2"/>
    <x v="4"/>
  </r>
  <r>
    <x v="1"/>
    <x v="1"/>
    <x v="54"/>
    <n v="1300000"/>
    <n v="1300000"/>
    <n v="0"/>
    <s v="MOVILIDAD TRÁNSITO Y TRANSPORTE"/>
    <x v="10"/>
    <x v="11"/>
  </r>
  <r>
    <x v="1"/>
    <x v="1"/>
    <x v="55"/>
    <n v="500000"/>
    <n v="500000"/>
    <n v="0"/>
    <s v="GOBERNABILIDAD, PARTICIPACIÓN CIUDADANA Y DESCENTRALIZACIÓN"/>
    <x v="14"/>
    <x v="16"/>
  </r>
  <r>
    <x v="1"/>
    <x v="1"/>
    <x v="56"/>
    <n v="500000"/>
    <n v="500000"/>
    <n v="0"/>
    <s v="MOVILIDAD TRÁNSITO Y TRANSPORTE"/>
    <x v="10"/>
    <x v="17"/>
  </r>
  <r>
    <x v="1"/>
    <x v="1"/>
    <x v="57"/>
    <n v="25000"/>
    <n v="25000"/>
    <n v="0"/>
    <s v="MOVILIDAD TRÁNSITO Y TRANSPORTE"/>
    <x v="11"/>
    <x v="13"/>
  </r>
  <r>
    <x v="1"/>
    <x v="1"/>
    <x v="58"/>
    <n v="20000"/>
    <n v="20000"/>
    <n v="0"/>
    <s v="ATENCIÓN INTEGRAL Y EQUITATIVA"/>
    <x v="13"/>
    <x v="15"/>
  </r>
  <r>
    <x v="1"/>
    <x v="1"/>
    <x v="59"/>
    <n v="300000"/>
    <n v="300000"/>
    <n v="0"/>
    <s v="MOVILIDAD TRÁNSITO Y TRANSPORTE"/>
    <x v="10"/>
    <x v="11"/>
  </r>
  <r>
    <x v="1"/>
    <x v="1"/>
    <x v="60"/>
    <n v="70000"/>
    <n v="70000"/>
    <n v="0"/>
    <s v="MEDIO AMBIENTE, INFRAESTRUCTURA Y SERVICIOS"/>
    <x v="13"/>
    <x v="18"/>
  </r>
  <r>
    <x v="1"/>
    <x v="1"/>
    <x v="61"/>
    <n v="10000"/>
    <n v="10000"/>
    <n v="0"/>
    <s v="PROMOCIÓN DE LA CULTURA"/>
    <x v="2"/>
    <x v="3"/>
  </r>
  <r>
    <x v="1"/>
    <x v="1"/>
    <x v="62"/>
    <n v="250000"/>
    <n v="250000"/>
    <n v="0"/>
    <s v="PROMOCIÓN DE LA CULTURA"/>
    <x v="2"/>
    <x v="3"/>
  </r>
  <r>
    <x v="1"/>
    <x v="1"/>
    <x v="63"/>
    <n v="3820000"/>
    <n v="300000"/>
    <n v="3520000"/>
    <s v="MOVILIDAD TRÁNSITO Y TRANSPORTE"/>
    <x v="1"/>
    <x v="1"/>
  </r>
  <r>
    <x v="1"/>
    <x v="1"/>
    <x v="64"/>
    <n v="9500000"/>
    <n v="0"/>
    <n v="9500000"/>
    <s v="MOVILIDAD TRÁNSITO Y TRANSPORTE"/>
    <x v="1"/>
    <x v="1"/>
  </r>
  <r>
    <x v="1"/>
    <x v="1"/>
    <x v="65"/>
    <n v="300000"/>
    <n v="300000"/>
    <n v="0"/>
    <s v="MOVILIDAD TRÁNSITO Y TRANSPORTE"/>
    <x v="1"/>
    <x v="1"/>
  </r>
  <r>
    <x v="1"/>
    <x v="1"/>
    <x v="66"/>
    <n v="100000"/>
    <n v="100000"/>
    <n v="0"/>
    <s v="MOVILIDAD TRÁNSITO Y TRANSPORTE"/>
    <x v="1"/>
    <x v="1"/>
  </r>
  <r>
    <x v="2"/>
    <x v="2"/>
    <x v="67"/>
    <n v="23700"/>
    <n v="23700"/>
    <n v="0"/>
    <s v="ATENCIÓN INTEGRAL Y EQUITATIVA"/>
    <x v="15"/>
    <x v="19"/>
  </r>
  <r>
    <x v="2"/>
    <x v="2"/>
    <x v="68"/>
    <n v="30000"/>
    <n v="30000"/>
    <n v="0"/>
    <s v="SEGURIDAD"/>
    <x v="16"/>
    <x v="20"/>
  </r>
  <r>
    <x v="2"/>
    <x v="2"/>
    <x v="69"/>
    <n v="41000"/>
    <n v="41000"/>
    <n v="0"/>
    <s v="ATENCIÓN INTEGRAL Y EQUITATIVA"/>
    <x v="17"/>
    <x v="21"/>
  </r>
  <r>
    <x v="2"/>
    <x v="2"/>
    <x v="70"/>
    <n v="128457.2"/>
    <n v="128457.2"/>
    <n v="0"/>
    <s v="ATENCIÓN INTEGRAL Y EQUITATIVA"/>
    <x v="17"/>
    <x v="22"/>
  </r>
  <r>
    <x v="3"/>
    <x v="3"/>
    <x v="71"/>
    <n v="18000"/>
    <n v="18000"/>
    <n v="0"/>
    <s v="MOVILIDAD TRÁNSITO Y TRANSPORTE"/>
    <x v="10"/>
    <x v="17"/>
  </r>
  <r>
    <x v="3"/>
    <x v="3"/>
    <x v="72"/>
    <n v="6000"/>
    <n v="6000"/>
    <n v="0"/>
    <s v="MOVILIDAD TRÁNSITO Y TRANSPORTE"/>
    <x v="10"/>
    <x v="23"/>
  </r>
  <r>
    <x v="3"/>
    <x v="3"/>
    <x v="73"/>
    <n v="40000"/>
    <n v="40000"/>
    <n v="0"/>
    <s v="MOVILIDAD TRÁNSITO Y TRANSPORTE"/>
    <x v="10"/>
    <x v="23"/>
  </r>
  <r>
    <x v="3"/>
    <x v="3"/>
    <x v="74"/>
    <n v="18000"/>
    <n v="18000"/>
    <n v="0"/>
    <s v="MOVILIDAD TRÁNSITO Y TRANSPORTE"/>
    <x v="10"/>
    <x v="23"/>
  </r>
  <r>
    <x v="3"/>
    <x v="3"/>
    <x v="75"/>
    <n v="40000"/>
    <n v="40000"/>
    <n v="0"/>
    <s v="MOVILIDAD TRÁNSITO Y TRANSPORTE"/>
    <x v="10"/>
    <x v="11"/>
  </r>
  <r>
    <x v="3"/>
    <x v="4"/>
    <x v="76"/>
    <n v="200000"/>
    <n v="200000"/>
    <n v="0"/>
    <s v="MOVILIDAD TRÁNSITO Y TRANSPORTE"/>
    <x v="10"/>
    <x v="23"/>
  </r>
  <r>
    <x v="3"/>
    <x v="4"/>
    <x v="77"/>
    <n v="50000"/>
    <n v="50000"/>
    <n v="0"/>
    <s v="MOVILIDAD TRÁNSITO Y TRANSPORTE"/>
    <x v="10"/>
    <x v="23"/>
  </r>
  <r>
    <x v="3"/>
    <x v="4"/>
    <x v="78"/>
    <n v="10000"/>
    <n v="10000"/>
    <n v="0"/>
    <s v="MOVILIDAD TRÁNSITO Y TRANSPORTE"/>
    <x v="10"/>
    <x v="23"/>
  </r>
  <r>
    <x v="3"/>
    <x v="4"/>
    <x v="79"/>
    <n v="74545658.290000007"/>
    <n v="3631000"/>
    <n v="70914658.290000007"/>
    <s v="MOVILIDAD TRÁNSITO Y TRANSPORTE"/>
    <x v="10"/>
    <x v="23"/>
  </r>
  <r>
    <x v="2"/>
    <x v="5"/>
    <x v="80"/>
    <m/>
    <m/>
    <m/>
    <s v="ATENCIÓN INTEGRAL Y EQUITATIVA"/>
    <x v="11"/>
    <x v="12"/>
  </r>
  <r>
    <x v="2"/>
    <x v="5"/>
    <x v="81"/>
    <m/>
    <m/>
    <m/>
    <s v="ATENCIÓN INTEGRAL Y EQUITATIVA"/>
    <x v="11"/>
    <x v="12"/>
  </r>
  <r>
    <x v="2"/>
    <x v="5"/>
    <x v="82"/>
    <m/>
    <m/>
    <m/>
    <s v="ATENCIÓN INTEGRAL Y EQUITATIVA"/>
    <x v="11"/>
    <x v="12"/>
  </r>
  <r>
    <x v="2"/>
    <x v="2"/>
    <x v="83"/>
    <n v="200000"/>
    <n v="200000"/>
    <n v="0"/>
    <s v="DESARROLLO ECONÓMICO Y ASOCIATIVO"/>
    <x v="8"/>
    <x v="24"/>
  </r>
  <r>
    <x v="2"/>
    <x v="5"/>
    <x v="84"/>
    <m/>
    <m/>
    <m/>
    <s v="ATENCIÓN INTEGRAL Y EQUITATIVA"/>
    <x v="11"/>
    <x v="12"/>
  </r>
  <r>
    <x v="4"/>
    <x v="6"/>
    <x v="85"/>
    <n v="129500"/>
    <n v="129500"/>
    <n v="0"/>
    <s v="ATENCIÓN INTEGRAL Y EQUITATIVA"/>
    <x v="11"/>
    <x v="25"/>
  </r>
  <r>
    <x v="4"/>
    <x v="6"/>
    <x v="86"/>
    <n v="10000"/>
    <n v="10000"/>
    <n v="0"/>
    <s v="ATENCIÓN INTEGRAL Y EQUITATIVA"/>
    <x v="11"/>
    <x v="25"/>
  </r>
  <r>
    <x v="2"/>
    <x v="2"/>
    <x v="87"/>
    <n v="25000"/>
    <n v="25000"/>
    <n v="0"/>
    <s v="GOBERNABILIDAD, PARTICIPACIÓN CIUDADANA Y DESCENTRALIZACIÓN"/>
    <x v="6"/>
    <x v="26"/>
  </r>
  <r>
    <x v="4"/>
    <x v="6"/>
    <x v="88"/>
    <n v="12000"/>
    <n v="12000"/>
    <n v="0"/>
    <s v="ATENCIÓN INTEGRAL Y EQUITATIVA"/>
    <x v="4"/>
    <x v="6"/>
  </r>
  <r>
    <x v="4"/>
    <x v="6"/>
    <x v="89"/>
    <n v="7000"/>
    <n v="7000"/>
    <n v="0"/>
    <s v="ATENCIÓN INTEGRAL Y EQUITATIVA"/>
    <x v="4"/>
    <x v="6"/>
  </r>
  <r>
    <x v="4"/>
    <x v="6"/>
    <x v="90"/>
    <n v="6000"/>
    <n v="6000"/>
    <n v="0"/>
    <s v="ATENCIÓN INTEGRAL Y EQUITATIVA"/>
    <x v="4"/>
    <x v="6"/>
  </r>
  <r>
    <x v="4"/>
    <x v="6"/>
    <x v="91"/>
    <n v="4000"/>
    <n v="4000"/>
    <n v="0"/>
    <s v="ATENCIÓN INTEGRAL Y EQUITATIVA"/>
    <x v="4"/>
    <x v="6"/>
  </r>
  <r>
    <x v="2"/>
    <x v="2"/>
    <x v="92"/>
    <n v="65000"/>
    <n v="65000"/>
    <n v="0"/>
    <s v="ATENCIÓN INTEGRAL Y EQUITATIVA"/>
    <x v="18"/>
    <x v="27"/>
  </r>
  <r>
    <x v="2"/>
    <x v="2"/>
    <x v="93"/>
    <n v="58000"/>
    <n v="58000"/>
    <n v="0"/>
    <s v="ATENCIÓN INTEGRAL Y EQUITATIVA"/>
    <x v="18"/>
    <x v="27"/>
  </r>
  <r>
    <x v="2"/>
    <x v="2"/>
    <x v="94"/>
    <n v="90000"/>
    <n v="90000"/>
    <n v="0"/>
    <s v="PROMOCIÓN DE LA CULTURA"/>
    <x v="2"/>
    <x v="28"/>
  </r>
  <r>
    <x v="2"/>
    <x v="2"/>
    <x v="95"/>
    <n v="70000"/>
    <n v="70000"/>
    <n v="0"/>
    <s v="ATENCIÓN INTEGRAL Y EQUITATIVA"/>
    <x v="19"/>
    <x v="29"/>
  </r>
  <r>
    <x v="2"/>
    <x v="2"/>
    <x v="96"/>
    <n v="72000"/>
    <n v="72000"/>
    <n v="0"/>
    <s v="GOBERNABILIDAD, PARTICIPACIÓN CIUDADANA Y DESCENTRALIZACIÓN"/>
    <x v="20"/>
    <x v="30"/>
  </r>
  <r>
    <x v="2"/>
    <x v="2"/>
    <x v="97"/>
    <n v="40000"/>
    <n v="40000"/>
    <n v="0"/>
    <s v="GOBERNABILIDAD, PARTICIPACIÓN CIUDADANA Y DESCENTRALIZACIÓN"/>
    <x v="6"/>
    <x v="26"/>
  </r>
  <r>
    <x v="2"/>
    <x v="7"/>
    <x v="98"/>
    <n v="50000"/>
    <n v="50000"/>
    <n v="0"/>
    <s v="PROMOCIÓN DE LA CULTURA"/>
    <x v="2"/>
    <x v="28"/>
  </r>
  <r>
    <x v="2"/>
    <x v="7"/>
    <x v="99"/>
    <n v="90000"/>
    <n v="90000"/>
    <m/>
    <s v="PROMOCIÓN DE LA CULTURA"/>
    <x v="2"/>
    <x v="28"/>
  </r>
  <r>
    <x v="2"/>
    <x v="7"/>
    <x v="100"/>
    <n v="60000"/>
    <n v="60000"/>
    <m/>
    <s v="GOBERNABILIDAD, PARTICIPACIÓN CIUDADANA Y DESCENTRALIZACIÓN"/>
    <x v="21"/>
    <x v="31"/>
  </r>
  <r>
    <x v="4"/>
    <x v="6"/>
    <x v="101"/>
    <n v="6000"/>
    <n v="6000"/>
    <n v="0"/>
    <s v="ATENCIÓN INTEGRAL Y EQUITATIVA"/>
    <x v="4"/>
    <x v="6"/>
  </r>
  <r>
    <x v="2"/>
    <x v="7"/>
    <x v="102"/>
    <n v="30000"/>
    <n v="30000"/>
    <m/>
    <s v="PROMOCIÓN DE LA CULTURA"/>
    <x v="2"/>
    <x v="28"/>
  </r>
  <r>
    <x v="2"/>
    <x v="7"/>
    <x v="103"/>
    <n v="90000"/>
    <n v="90000"/>
    <m/>
    <s v="PROMOCIÓN DE LA CULTURA"/>
    <x v="2"/>
    <x v="28"/>
  </r>
  <r>
    <x v="2"/>
    <x v="7"/>
    <x v="104"/>
    <n v="50000"/>
    <n v="50000"/>
    <m/>
    <s v="PROMOCIÓN DE LA CULTURA"/>
    <x v="2"/>
    <x v="28"/>
  </r>
  <r>
    <x v="2"/>
    <x v="7"/>
    <x v="105"/>
    <n v="50000"/>
    <n v="50000"/>
    <m/>
    <s v="PROMOCIÓN DE LA CULTURA"/>
    <x v="2"/>
    <x v="28"/>
  </r>
  <r>
    <x v="2"/>
    <x v="7"/>
    <x v="106"/>
    <n v="60000"/>
    <n v="60000"/>
    <m/>
    <s v="PROMOCIÓN DE LA CULTURA"/>
    <x v="2"/>
    <x v="28"/>
  </r>
  <r>
    <x v="2"/>
    <x v="7"/>
    <x v="107"/>
    <n v="50000"/>
    <n v="50000"/>
    <m/>
    <s v="PROMOCIÓN DE LA CULTURA"/>
    <x v="2"/>
    <x v="28"/>
  </r>
  <r>
    <x v="2"/>
    <x v="7"/>
    <x v="108"/>
    <n v="80000"/>
    <n v="80000"/>
    <m/>
    <s v="PROMOCIÓN DE LA CULTURA"/>
    <x v="2"/>
    <x v="28"/>
  </r>
  <r>
    <x v="2"/>
    <x v="7"/>
    <x v="109"/>
    <n v="50000"/>
    <n v="50000"/>
    <m/>
    <s v="PROMOCIÓN DE LA CULTURA"/>
    <x v="2"/>
    <x v="28"/>
  </r>
  <r>
    <x v="2"/>
    <x v="7"/>
    <x v="110"/>
    <n v="50000"/>
    <n v="50000"/>
    <m/>
    <s v="PROMOCIÓN DE LA CULTURA"/>
    <x v="2"/>
    <x v="28"/>
  </r>
  <r>
    <x v="2"/>
    <x v="7"/>
    <x v="111"/>
    <n v="70000"/>
    <n v="70000"/>
    <m/>
    <s v="PROMOCIÓN DE LA CULTURA"/>
    <x v="2"/>
    <x v="28"/>
  </r>
  <r>
    <x v="4"/>
    <x v="6"/>
    <x v="112"/>
    <n v="4000"/>
    <n v="4000"/>
    <n v="0"/>
    <s v="ATENCIÓN INTEGRAL Y EQUITATIVA"/>
    <x v="4"/>
    <x v="6"/>
  </r>
  <r>
    <x v="4"/>
    <x v="6"/>
    <x v="113"/>
    <n v="4000"/>
    <n v="4000"/>
    <n v="0"/>
    <s v="ATENCIÓN INTEGRAL Y EQUITATIVA"/>
    <x v="4"/>
    <x v="6"/>
  </r>
  <r>
    <x v="4"/>
    <x v="6"/>
    <x v="114"/>
    <n v="5000"/>
    <n v="5000"/>
    <n v="0"/>
    <s v="ATENCIÓN INTEGRAL Y EQUITATIVA"/>
    <x v="4"/>
    <x v="6"/>
  </r>
  <r>
    <x v="4"/>
    <x v="8"/>
    <x v="115"/>
    <n v="122509"/>
    <n v="122509"/>
    <n v="0"/>
    <s v="ATENCIÓN INTEGRAL Y EQUITATIVA"/>
    <x v="4"/>
    <x v="6"/>
  </r>
  <r>
    <x v="4"/>
    <x v="8"/>
    <x v="116"/>
    <n v="72883"/>
    <n v="72883"/>
    <n v="0"/>
    <s v="ATENCIÓN INTEGRAL Y EQUITATIVA"/>
    <x v="4"/>
    <x v="6"/>
  </r>
  <r>
    <x v="4"/>
    <x v="8"/>
    <x v="117"/>
    <n v="34832"/>
    <n v="34832"/>
    <n v="0"/>
    <s v="ATENCIÓN INTEGRAL Y EQUITATIVA"/>
    <x v="4"/>
    <x v="6"/>
  </r>
  <r>
    <x v="4"/>
    <x v="9"/>
    <x v="118"/>
    <n v="32800"/>
    <n v="32800"/>
    <m/>
    <s v="ATENCIÓN INTEGRAL Y EQUITATIVA"/>
    <x v="22"/>
    <x v="32"/>
  </r>
  <r>
    <x v="2"/>
    <x v="10"/>
    <x v="119"/>
    <n v="444000"/>
    <n v="444000"/>
    <m/>
    <s v="PROMOCIÓN DE LA CULTURA"/>
    <x v="2"/>
    <x v="28"/>
  </r>
  <r>
    <x v="2"/>
    <x v="11"/>
    <x v="120"/>
    <n v="650000"/>
    <n v="650000"/>
    <m/>
    <s v="DESARROLLO ECONÓMICO Y ASOCIATIVO"/>
    <x v="23"/>
    <x v="33"/>
  </r>
  <r>
    <x v="2"/>
    <x v="12"/>
    <x v="121"/>
    <m/>
    <m/>
    <m/>
    <s v="DESARROLLO ECONÓMICO Y ASOCIATIVO"/>
    <x v="8"/>
    <x v="34"/>
  </r>
  <r>
    <x v="2"/>
    <x v="12"/>
    <x v="122"/>
    <m/>
    <m/>
    <m/>
    <s v="DESARROLLO ECONÓMICO Y ASOCIATIVO"/>
    <x v="8"/>
    <x v="35"/>
  </r>
  <r>
    <x v="2"/>
    <x v="12"/>
    <x v="123"/>
    <m/>
    <m/>
    <m/>
    <s v="DESARROLLO ECONÓMICO Y ASOCIATIVO"/>
    <x v="8"/>
    <x v="35"/>
  </r>
  <r>
    <x v="2"/>
    <x v="12"/>
    <x v="124"/>
    <m/>
    <m/>
    <m/>
    <s v="PROMOCIÓN DE LA CULTURA"/>
    <x v="2"/>
    <x v="36"/>
  </r>
  <r>
    <x v="2"/>
    <x v="13"/>
    <x v="125"/>
    <m/>
    <m/>
    <m/>
    <s v="DESARROLLO ECONÓMICO Y ASOCIATIVO"/>
    <x v="8"/>
    <x v="37"/>
  </r>
  <r>
    <x v="2"/>
    <x v="13"/>
    <x v="126"/>
    <m/>
    <m/>
    <m/>
    <s v="DESARROLLO ECONÓMICO Y ASOCIATIVO"/>
    <x v="8"/>
    <x v="37"/>
  </r>
  <r>
    <x v="2"/>
    <x v="13"/>
    <x v="127"/>
    <m/>
    <m/>
    <m/>
    <s v="DESARROLLO ECONÓMICO Y ASOCIATIVO"/>
    <x v="8"/>
    <x v="37"/>
  </r>
  <r>
    <x v="2"/>
    <x v="13"/>
    <x v="128"/>
    <m/>
    <m/>
    <m/>
    <s v="DESARROLLO ECONÓMICO Y ASOCIATIVO"/>
    <x v="8"/>
    <x v="37"/>
  </r>
  <r>
    <x v="2"/>
    <x v="13"/>
    <x v="129"/>
    <m/>
    <m/>
    <m/>
    <s v="DESARROLLO ECONÓMICO Y ASOCIATIVO"/>
    <x v="8"/>
    <x v="37"/>
  </r>
  <r>
    <x v="2"/>
    <x v="13"/>
    <x v="130"/>
    <m/>
    <m/>
    <m/>
    <s v="DESARROLLO ECONÓMICO Y ASOCIATIVO"/>
    <x v="8"/>
    <x v="37"/>
  </r>
  <r>
    <x v="4"/>
    <x v="9"/>
    <x v="131"/>
    <n v="26400"/>
    <n v="26400"/>
    <m/>
    <s v="ATENCIÓN INTEGRAL Y EQUITATIVA"/>
    <x v="22"/>
    <x v="32"/>
  </r>
  <r>
    <x v="2"/>
    <x v="2"/>
    <x v="132"/>
    <n v="421480"/>
    <n v="421480"/>
    <n v="0"/>
    <s v="ATENCIÓN INTEGRAL Y EQUITATIVA"/>
    <x v="18"/>
    <x v="38"/>
  </r>
  <r>
    <x v="2"/>
    <x v="2"/>
    <x v="133"/>
    <n v="162396"/>
    <n v="162396"/>
    <n v="0"/>
    <s v="ATENCIÓN INTEGRAL Y EQUITATIVA"/>
    <x v="18"/>
    <x v="38"/>
  </r>
  <r>
    <x v="2"/>
    <x v="2"/>
    <x v="134"/>
    <n v="30000"/>
    <n v="30000"/>
    <n v="0"/>
    <s v="ATENCIÓN INTEGRAL Y EQUITATIVA"/>
    <x v="18"/>
    <x v="39"/>
  </r>
  <r>
    <x v="2"/>
    <x v="2"/>
    <x v="135"/>
    <n v="20000"/>
    <n v="20000"/>
    <n v="0"/>
    <s v="ATENCIÓN INTEGRAL Y EQUITATIVA"/>
    <x v="18"/>
    <x v="39"/>
  </r>
  <r>
    <x v="2"/>
    <x v="2"/>
    <x v="136"/>
    <n v="10000"/>
    <n v="10000"/>
    <n v="0"/>
    <s v="ATENCIÓN INTEGRAL Y EQUITATIVA"/>
    <x v="18"/>
    <x v="38"/>
  </r>
  <r>
    <x v="2"/>
    <x v="2"/>
    <x v="137"/>
    <n v="45000"/>
    <n v="45000"/>
    <n v="0"/>
    <s v="ATENCIÓN INTEGRAL Y EQUITATIVA"/>
    <x v="18"/>
    <x v="38"/>
  </r>
  <r>
    <x v="2"/>
    <x v="2"/>
    <x v="138"/>
    <n v="20000"/>
    <n v="20000"/>
    <n v="0"/>
    <s v="ATENCIÓN INTEGRAL Y EQUITATIVA"/>
    <x v="18"/>
    <x v="38"/>
  </r>
  <r>
    <x v="5"/>
    <x v="14"/>
    <x v="139"/>
    <n v="447600"/>
    <n v="447600"/>
    <n v="158800"/>
    <s v="GOBERNABILIDAD, PARTICIPACIÓN CIUDADANA Y DESCENTRALIZACIÓN"/>
    <x v="21"/>
    <x v="40"/>
  </r>
  <r>
    <x v="5"/>
    <x v="14"/>
    <x v="140"/>
    <n v="150000"/>
    <n v="150000"/>
    <n v="0"/>
    <s v="MEDIO AMBIENTE, INFRAESTRUCTURA Y SERVICIOS"/>
    <x v="24"/>
    <x v="41"/>
  </r>
  <r>
    <x v="5"/>
    <x v="15"/>
    <x v="141"/>
    <n v="42000"/>
    <n v="42000"/>
    <n v="0"/>
    <s v="GOBERNABILIDAD, PARTICIPACIÓN CIUDADANA Y DESCENTRALIZACIÓN"/>
    <x v="21"/>
    <x v="42"/>
  </r>
  <r>
    <x v="5"/>
    <x v="15"/>
    <x v="142"/>
    <n v="11000"/>
    <n v="11000"/>
    <n v="0"/>
    <s v="GOBERNABILIDAD, PARTICIPACIÓN CIUDADANA Y DESCENTRALIZACIÓN"/>
    <x v="6"/>
    <x v="26"/>
  </r>
  <r>
    <x v="5"/>
    <x v="15"/>
    <x v="143"/>
    <n v="12000"/>
    <n v="12000"/>
    <n v="0"/>
    <s v="GOBERNABILIDAD, PARTICIPACIÓN CIUDADANA Y DESCENTRALIZACIÓN"/>
    <x v="6"/>
    <x v="26"/>
  </r>
  <r>
    <x v="5"/>
    <x v="15"/>
    <x v="144"/>
    <n v="15000"/>
    <n v="15000"/>
    <n v="0"/>
    <s v="GOBERNABILIDAD, PARTICIPACIÓN CIUDADANA Y DESCENTRALIZACIÓN"/>
    <x v="6"/>
    <x v="26"/>
  </r>
  <r>
    <x v="5"/>
    <x v="15"/>
    <x v="145"/>
    <n v="18000"/>
    <n v="18000"/>
    <n v="0"/>
    <s v="GOBERNABILIDAD, PARTICIPACIÓN CIUDADANA Y DESCENTRALIZACIÓN"/>
    <x v="6"/>
    <x v="26"/>
  </r>
  <r>
    <x v="5"/>
    <x v="15"/>
    <x v="146"/>
    <n v="103000"/>
    <n v="103000"/>
    <n v="0"/>
    <s v="GOBERNABILIDAD, PARTICIPACIÓN CIUDADANA Y DESCENTRALIZACIÓN"/>
    <x v="6"/>
    <x v="26"/>
  </r>
  <r>
    <x v="5"/>
    <x v="15"/>
    <x v="147"/>
    <n v="18000"/>
    <n v="18000"/>
    <n v="0"/>
    <s v="GOBERNABILIDAD, PARTICIPACIÓN CIUDADANA Y DESCENTRALIZACIÓN"/>
    <x v="21"/>
    <x v="42"/>
  </r>
  <r>
    <x v="5"/>
    <x v="15"/>
    <x v="148"/>
    <n v="14000"/>
    <n v="14000"/>
    <n v="0"/>
    <s v="GOBERNABILIDAD, PARTICIPACIÓN CIUDADANA Y DESCENTRALIZACIÓN"/>
    <x v="21"/>
    <x v="42"/>
  </r>
  <r>
    <x v="5"/>
    <x v="15"/>
    <x v="149"/>
    <n v="5000"/>
    <n v="5000"/>
    <n v="0"/>
    <s v="GOBERNABILIDAD, PARTICIPACIÓN CIUDADANA Y DESCENTRALIZACIÓN"/>
    <x v="21"/>
    <x v="42"/>
  </r>
  <r>
    <x v="5"/>
    <x v="15"/>
    <x v="150"/>
    <n v="90000"/>
    <n v="90000"/>
    <n v="0"/>
    <s v="GOBERNABILIDAD, PARTICIPACIÓN CIUDADANA Y DESCENTRALIZACIÓN"/>
    <x v="21"/>
    <x v="42"/>
  </r>
  <r>
    <x v="5"/>
    <x v="15"/>
    <x v="151"/>
    <n v="0"/>
    <n v="0"/>
    <n v="0"/>
    <s v="GOBERNABILIDAD, PARTICIPACIÓN CIUDADANA Y DESCENTRALIZACIÓN"/>
    <x v="21"/>
    <x v="42"/>
  </r>
  <r>
    <x v="5"/>
    <x v="15"/>
    <x v="152"/>
    <n v="50000"/>
    <n v="50000"/>
    <n v="0"/>
    <s v="GOBERNABILIDAD, PARTICIPACIÓN CIUDADANA Y DESCENTRALIZACIÓN"/>
    <x v="21"/>
    <x v="42"/>
  </r>
  <r>
    <x v="5"/>
    <x v="15"/>
    <x v="153"/>
    <n v="100000"/>
    <n v="100000"/>
    <n v="0"/>
    <s v="GOBERNABILIDAD, PARTICIPACIÓN CIUDADANA Y DESCENTRALIZACIÓN"/>
    <x v="21"/>
    <x v="42"/>
  </r>
  <r>
    <x v="5"/>
    <x v="15"/>
    <x v="154"/>
    <n v="10000"/>
    <n v="10000"/>
    <n v="0"/>
    <s v="GOBERNABILIDAD, PARTICIPACIÓN CIUDADANA Y DESCENTRALIZACIÓN"/>
    <x v="21"/>
    <x v="42"/>
  </r>
  <r>
    <x v="5"/>
    <x v="15"/>
    <x v="155"/>
    <n v="50000"/>
    <n v="50000"/>
    <n v="0"/>
    <s v="GOBERNABILIDAD, PARTICIPACIÓN CIUDADANA Y DESCENTRALIZACIÓN"/>
    <x v="21"/>
    <x v="42"/>
  </r>
  <r>
    <x v="5"/>
    <x v="15"/>
    <x v="156"/>
    <n v="321537.44"/>
    <n v="321537.44"/>
    <n v="0"/>
    <s v="GOBERNABILIDAD, PARTICIPACIÓN CIUDADANA Y DESCENTRALIZACIÓN"/>
    <x v="6"/>
    <x v="26"/>
  </r>
  <r>
    <x v="5"/>
    <x v="16"/>
    <x v="157"/>
    <n v="425000"/>
    <n v="90000"/>
    <n v="335000"/>
    <s v="SEGURIDAD"/>
    <x v="16"/>
    <x v="43"/>
  </r>
  <r>
    <x v="5"/>
    <x v="17"/>
    <x v="158"/>
    <n v="12000"/>
    <n v="12000"/>
    <n v="0"/>
    <s v="SEGURIDAD"/>
    <x v="16"/>
    <x v="44"/>
  </r>
  <r>
    <x v="5"/>
    <x v="17"/>
    <x v="159"/>
    <n v="78903.899999999994"/>
    <n v="78903.899999999994"/>
    <n v="0"/>
    <s v="SEGURIDAD"/>
    <x v="11"/>
    <x v="45"/>
  </r>
  <r>
    <x v="5"/>
    <x v="17"/>
    <x v="160"/>
    <n v="149064"/>
    <n v="149064"/>
    <n v="0"/>
    <s v="SEGURIDAD"/>
    <x v="11"/>
    <x v="45"/>
  </r>
  <r>
    <x v="5"/>
    <x v="17"/>
    <x v="161"/>
    <n v="108545.52"/>
    <n v="108545.52"/>
    <n v="0"/>
    <s v="SEGURIDAD"/>
    <x v="11"/>
    <x v="45"/>
  </r>
  <r>
    <x v="5"/>
    <x v="17"/>
    <x v="162"/>
    <n v="3000"/>
    <n v="3000"/>
    <n v="0"/>
    <s v="SEGURIDAD"/>
    <x v="11"/>
    <x v="45"/>
  </r>
  <r>
    <x v="5"/>
    <x v="17"/>
    <x v="163"/>
    <n v="70000"/>
    <n v="70000"/>
    <n v="0"/>
    <s v="SEGURIDAD"/>
    <x v="16"/>
    <x v="43"/>
  </r>
  <r>
    <x v="5"/>
    <x v="17"/>
    <x v="164"/>
    <n v="800000"/>
    <n v="800000"/>
    <n v="0"/>
    <s v="SEGURIDAD"/>
    <x v="16"/>
    <x v="43"/>
  </r>
  <r>
    <x v="5"/>
    <x v="18"/>
    <x v="165"/>
    <n v="1400"/>
    <n v="1400"/>
    <n v="0"/>
    <s v="GOBERNABILIDAD, PARTICIPACIÓN CIUDADANA Y DESCENTRALIZACIÓN"/>
    <x v="20"/>
    <x v="30"/>
  </r>
  <r>
    <x v="5"/>
    <x v="18"/>
    <x v="166"/>
    <n v="7217"/>
    <n v="7217"/>
    <n v="0"/>
    <s v="GOBERNABILIDAD, PARTICIPACIÓN CIUDADANA Y DESCENTRALIZACIÓN"/>
    <x v="20"/>
    <x v="46"/>
  </r>
  <r>
    <x v="5"/>
    <x v="18"/>
    <x v="167"/>
    <n v="6000"/>
    <n v="6000"/>
    <n v="0"/>
    <s v="GOBERNABILIDAD, PARTICIPACIÓN CIUDADANA Y DESCENTRALIZACIÓN"/>
    <x v="20"/>
    <x v="46"/>
  </r>
  <r>
    <x v="5"/>
    <x v="18"/>
    <x v="168"/>
    <n v="5500"/>
    <n v="5500"/>
    <n v="0"/>
    <s v="GOBERNABILIDAD, PARTICIPACIÓN CIUDADANA Y DESCENTRALIZACIÓN"/>
    <x v="20"/>
    <x v="46"/>
  </r>
  <r>
    <x v="5"/>
    <x v="18"/>
    <x v="169"/>
    <n v="10000"/>
    <n v="10000"/>
    <n v="0"/>
    <s v="GOBERNABILIDAD, PARTICIPACIÓN CIUDADANA Y DESCENTRALIZACIÓN"/>
    <x v="20"/>
    <x v="30"/>
  </r>
  <r>
    <x v="5"/>
    <x v="18"/>
    <x v="170"/>
    <n v="4683"/>
    <n v="4683"/>
    <n v="0"/>
    <s v="GOBERNABILIDAD, PARTICIPACIÓN CIUDADANA Y DESCENTRALIZACIÓN"/>
    <x v="20"/>
    <x v="46"/>
  </r>
  <r>
    <x v="5"/>
    <x v="18"/>
    <x v="171"/>
    <n v="22000"/>
    <n v="22000"/>
    <n v="0"/>
    <s v="GOBERNABILIDAD, PARTICIPACIÓN CIUDADANA Y DESCENTRALIZACIÓN"/>
    <x v="20"/>
    <x v="30"/>
  </r>
  <r>
    <x v="5"/>
    <x v="18"/>
    <x v="172"/>
    <n v="45000"/>
    <n v="45000"/>
    <n v="0"/>
    <s v="GOBERNABILIDAD, PARTICIPACIÓN CIUDADANA Y DESCENTRALIZACIÓN"/>
    <x v="20"/>
    <x v="46"/>
  </r>
  <r>
    <x v="5"/>
    <x v="18"/>
    <x v="173"/>
    <n v="10000"/>
    <n v="10000"/>
    <n v="0"/>
    <s v="GOBERNABILIDAD, PARTICIPACIÓN CIUDADANA Y DESCENTRALIZACIÓN"/>
    <x v="20"/>
    <x v="46"/>
  </r>
  <r>
    <x v="5"/>
    <x v="18"/>
    <x v="174"/>
    <n v="150000"/>
    <n v="150000"/>
    <n v="0"/>
    <s v="GOBERNABILIDAD, PARTICIPACIÓN CIUDADANA Y DESCENTRALIZACIÓN"/>
    <x v="20"/>
    <x v="46"/>
  </r>
  <r>
    <x v="5"/>
    <x v="18"/>
    <x v="175"/>
    <n v="10000"/>
    <n v="10000"/>
    <n v="0"/>
    <s v="GOBERNABILIDAD, PARTICIPACIÓN CIUDADANA Y DESCENTRALIZACIÓN"/>
    <x v="20"/>
    <x v="46"/>
  </r>
  <r>
    <x v="5"/>
    <x v="18"/>
    <x v="176"/>
    <n v="10000"/>
    <n v="10000"/>
    <n v="0"/>
    <s v="GOBERNABILIDAD, PARTICIPACIÓN CIUDADANA Y DESCENTRALIZACIÓN"/>
    <x v="20"/>
    <x v="46"/>
  </r>
  <r>
    <x v="5"/>
    <x v="18"/>
    <x v="177"/>
    <n v="20000"/>
    <n v="20000"/>
    <n v="0"/>
    <s v="GOBERNABILIDAD, PARTICIPACIÓN CIUDADANA Y DESCENTRALIZACIÓN"/>
    <x v="20"/>
    <x v="46"/>
  </r>
  <r>
    <x v="5"/>
    <x v="18"/>
    <x v="178"/>
    <n v="15000"/>
    <n v="15000"/>
    <n v="0"/>
    <s v="GOBERNABILIDAD, PARTICIPACIÓN CIUDADANA Y DESCENTRALIZACIÓN"/>
    <x v="20"/>
    <x v="46"/>
  </r>
  <r>
    <x v="5"/>
    <x v="18"/>
    <x v="179"/>
    <n v="50000"/>
    <n v="50000"/>
    <n v="0"/>
    <s v="GOBERNABILIDAD, PARTICIPACIÓN CIUDADANA Y DESCENTRALIZACIÓN"/>
    <x v="20"/>
    <x v="46"/>
  </r>
  <r>
    <x v="5"/>
    <x v="18"/>
    <x v="180"/>
    <n v="5000"/>
    <n v="5000"/>
    <n v="0"/>
    <s v="GOBERNABILIDAD, PARTICIPACIÓN CIUDADANA Y DESCENTRALIZACIÓN"/>
    <x v="20"/>
    <x v="30"/>
  </r>
  <r>
    <x v="5"/>
    <x v="18"/>
    <x v="181"/>
    <n v="0"/>
    <n v="0"/>
    <n v="0"/>
    <s v="GOBERNABILIDAD, PARTICIPACIÓN CIUDADANA Y DESCENTRALIZACIÓN"/>
    <x v="20"/>
    <x v="46"/>
  </r>
  <r>
    <x v="5"/>
    <x v="18"/>
    <x v="182"/>
    <n v="30000"/>
    <n v="30000"/>
    <n v="0"/>
    <s v="GOBERNABILIDAD, PARTICIPACIÓN CIUDADANA Y DESCENTRALIZACIÓN"/>
    <x v="20"/>
    <x v="30"/>
  </r>
  <r>
    <x v="5"/>
    <x v="18"/>
    <x v="183"/>
    <n v="20000"/>
    <n v="20000"/>
    <n v="0"/>
    <s v="GOBERNABILIDAD, PARTICIPACIÓN CIUDADANA Y DESCENTRALIZACIÓN"/>
    <x v="20"/>
    <x v="46"/>
  </r>
  <r>
    <x v="5"/>
    <x v="18"/>
    <x v="184"/>
    <n v="12000"/>
    <n v="12000"/>
    <n v="0"/>
    <s v="GOBERNABILIDAD, PARTICIPACIÓN CIUDADANA Y DESCENTRALIZACIÓN"/>
    <x v="20"/>
    <x v="30"/>
  </r>
  <r>
    <x v="5"/>
    <x v="18"/>
    <x v="185"/>
    <n v="5000"/>
    <n v="5000"/>
    <n v="0"/>
    <s v="GOBERNABILIDAD, PARTICIPACIÓN CIUDADANA Y DESCENTRALIZACIÓN"/>
    <x v="20"/>
    <x v="30"/>
  </r>
  <r>
    <x v="5"/>
    <x v="18"/>
    <x v="186"/>
    <n v="10000"/>
    <n v="10000"/>
    <n v="0"/>
    <s v="GOBERNABILIDAD, PARTICIPACIÓN CIUDADANA Y DESCENTRALIZACIÓN"/>
    <x v="20"/>
    <x v="46"/>
  </r>
  <r>
    <x v="5"/>
    <x v="18"/>
    <x v="187"/>
    <n v="10000"/>
    <n v="10000"/>
    <n v="0"/>
    <s v="GOBERNABILIDAD, PARTICIPACIÓN CIUDADANA Y DESCENTRALIZACIÓN"/>
    <x v="20"/>
    <x v="30"/>
  </r>
  <r>
    <x v="5"/>
    <x v="18"/>
    <x v="188"/>
    <n v="12200"/>
    <n v="12200"/>
    <n v="0"/>
    <s v="GOBERNABILIDAD, PARTICIPACIÓN CIUDADANA Y DESCENTRALIZACIÓN"/>
    <x v="20"/>
    <x v="30"/>
  </r>
  <r>
    <x v="5"/>
    <x v="18"/>
    <x v="189"/>
    <n v="40000"/>
    <n v="40000"/>
    <n v="0"/>
    <s v="GOBERNABILIDAD, PARTICIPACIÓN CIUDADANA Y DESCENTRALIZACIÓN"/>
    <x v="20"/>
    <x v="30"/>
  </r>
  <r>
    <x v="5"/>
    <x v="18"/>
    <x v="190"/>
    <n v="5000"/>
    <n v="5000"/>
    <n v="0"/>
    <s v="GOBERNABILIDAD, PARTICIPACIÓN CIUDADANA Y DESCENTRALIZACIÓN"/>
    <x v="20"/>
    <x v="30"/>
  </r>
  <r>
    <x v="5"/>
    <x v="18"/>
    <x v="191"/>
    <n v="20000"/>
    <n v="20000"/>
    <n v="0"/>
    <s v="GOBERNABILIDAD, PARTICIPACIÓN CIUDADANA Y DESCENTRALIZACIÓN"/>
    <x v="20"/>
    <x v="30"/>
  </r>
  <r>
    <x v="5"/>
    <x v="18"/>
    <x v="192"/>
    <n v="174000"/>
    <n v="174000"/>
    <n v="0"/>
    <s v="GOBERNABILIDAD, PARTICIPACIÓN CIUDADANA Y DESCENTRALIZACIÓN"/>
    <x v="20"/>
    <x v="30"/>
  </r>
  <r>
    <x v="5"/>
    <x v="18"/>
    <x v="193"/>
    <n v="290000"/>
    <n v="290000"/>
    <n v="0"/>
    <s v="GOBERNABILIDAD, PARTICIPACIÓN CIUDADANA Y DESCENTRALIZACIÓN"/>
    <x v="20"/>
    <x v="30"/>
  </r>
  <r>
    <x v="5"/>
    <x v="19"/>
    <x v="194"/>
    <n v="30000"/>
    <n v="30000"/>
    <n v="0"/>
    <s v="GOBERNABILIDAD, PARTICIPACIÓN CIUDADANA Y DESCENTRALIZACIÓN"/>
    <x v="25"/>
    <x v="31"/>
  </r>
  <r>
    <x v="5"/>
    <x v="20"/>
    <x v="195"/>
    <n v="98000"/>
    <n v="98000"/>
    <n v="0"/>
    <s v="GOBERNABILIDAD, PARTICIPACIÓN CIUDADANA Y DESCENTRALIZACIÓN"/>
    <x v="14"/>
    <x v="16"/>
  </r>
  <r>
    <x v="5"/>
    <x v="20"/>
    <x v="196"/>
    <n v="27000"/>
    <n v="27000"/>
    <n v="0"/>
    <s v="GOBERNABILIDAD, PARTICIPACIÓN CIUDADANA Y DESCENTRALIZACIÓN"/>
    <x v="14"/>
    <x v="16"/>
  </r>
  <r>
    <x v="5"/>
    <x v="20"/>
    <x v="197"/>
    <n v="37200"/>
    <n v="37200"/>
    <n v="0"/>
    <s v="GOBERNABILIDAD, PARTICIPACIÓN CIUDADANA Y DESCENTRALIZACIÓN"/>
    <x v="14"/>
    <x v="16"/>
  </r>
  <r>
    <x v="5"/>
    <x v="20"/>
    <x v="198"/>
    <n v="13000"/>
    <n v="13000"/>
    <n v="0"/>
    <s v="GOBERNABILIDAD, PARTICIPACIÓN CIUDADANA Y DESCENTRALIZACIÓN"/>
    <x v="19"/>
    <x v="47"/>
  </r>
  <r>
    <x v="2"/>
    <x v="2"/>
    <x v="199"/>
    <n v="20000"/>
    <n v="20000"/>
    <n v="0"/>
    <s v="ATENCIÓN INTEGRAL Y EQUITATIVA"/>
    <x v="18"/>
    <x v="27"/>
  </r>
  <r>
    <x v="4"/>
    <x v="9"/>
    <x v="200"/>
    <n v="25100"/>
    <n v="25100"/>
    <m/>
    <s v="GOBERNABILIDAD, PARTICIPACIÓN CIUDADANA Y DESCENTRALIZACIÓN"/>
    <x v="6"/>
    <x v="48"/>
  </r>
  <r>
    <x v="4"/>
    <x v="9"/>
    <x v="201"/>
    <n v="20000"/>
    <n v="20000"/>
    <m/>
    <s v="SEGURIDAD"/>
    <x v="16"/>
    <x v="49"/>
  </r>
  <r>
    <x v="4"/>
    <x v="9"/>
    <x v="202"/>
    <n v="10000"/>
    <n v="10000"/>
    <m/>
    <s v="GOBERNABILIDAD, PARTICIPACIÓN CIUDADANA Y DESCENTRALIZACIÓN"/>
    <x v="6"/>
    <x v="26"/>
  </r>
  <r>
    <x v="4"/>
    <x v="9"/>
    <x v="203"/>
    <n v="20000"/>
    <n v="20000"/>
    <m/>
    <s v="DESARROLLO ECONÓMICO Y ASOCIATIVO"/>
    <x v="8"/>
    <x v="50"/>
  </r>
  <r>
    <x v="4"/>
    <x v="9"/>
    <x v="204"/>
    <n v="17500"/>
    <n v="17500"/>
    <m/>
    <s v="DESARROLLO ECONÓMICO Y ASOCIATIVO"/>
    <x v="8"/>
    <x v="50"/>
  </r>
  <r>
    <x v="4"/>
    <x v="9"/>
    <x v="205"/>
    <n v="15550"/>
    <n v="15550"/>
    <m/>
    <s v="DESARROLLO ECONÓMICO Y ASOCIATIVO"/>
    <x v="8"/>
    <x v="50"/>
  </r>
  <r>
    <x v="4"/>
    <x v="9"/>
    <x v="206"/>
    <n v="8000"/>
    <n v="8000"/>
    <m/>
    <s v="GOBERNABILIDAD, PARTICIPACIÓN CIUDADANA Y DESCENTRALIZACIÓN"/>
    <x v="6"/>
    <x v="26"/>
  </r>
  <r>
    <x v="4"/>
    <x v="9"/>
    <x v="207"/>
    <n v="10000"/>
    <n v="10000"/>
    <m/>
    <s v="GOBERNABILIDAD, PARTICIPACIÓN CIUDADANA Y DESCENTRALIZACIÓN"/>
    <x v="6"/>
    <x v="26"/>
  </r>
  <r>
    <x v="4"/>
    <x v="9"/>
    <x v="208"/>
    <n v="20000"/>
    <n v="20000"/>
    <m/>
    <s v="GOBERNABILIDAD, PARTICIPACIÓN CIUDADANA Y DESCENTRALIZACIÓN"/>
    <x v="6"/>
    <x v="26"/>
  </r>
  <r>
    <x v="4"/>
    <x v="9"/>
    <x v="209"/>
    <n v="15000"/>
    <n v="15000"/>
    <m/>
    <s v="GOBERNABILIDAD, PARTICIPACIÓN CIUDADANA Y DESCENTRALIZACIÓN"/>
    <x v="6"/>
    <x v="26"/>
  </r>
  <r>
    <x v="2"/>
    <x v="2"/>
    <x v="210"/>
    <n v="8000"/>
    <n v="8000"/>
    <n v="0"/>
    <s v="ATENCIÓN INTEGRAL Y EQUITATIVA"/>
    <x v="18"/>
    <x v="27"/>
  </r>
  <r>
    <x v="4"/>
    <x v="9"/>
    <x v="211"/>
    <n v="45500"/>
    <n v="45500"/>
    <m/>
    <s v="GOBERNABILIDAD, PARTICIPACIÓN CIUDADANA Y DESCENTRALIZACIÓN"/>
    <x v="6"/>
    <x v="48"/>
  </r>
  <r>
    <x v="2"/>
    <x v="2"/>
    <x v="212"/>
    <n v="1"/>
    <n v="1"/>
    <n v="0"/>
    <s v="ATENCIÓN INTEGRAL Y EQUITATIVA"/>
    <x v="18"/>
    <x v="27"/>
  </r>
  <r>
    <x v="4"/>
    <x v="21"/>
    <x v="213"/>
    <n v="30000"/>
    <n v="30000"/>
    <m/>
    <s v="PROMOCIÓN DE LA CULTURA"/>
    <x v="2"/>
    <x v="28"/>
  </r>
  <r>
    <x v="4"/>
    <x v="21"/>
    <x v="214"/>
    <n v="10000"/>
    <n v="10000"/>
    <m/>
    <s v="PROMOCIÓN DE LA CULTURA"/>
    <x v="2"/>
    <x v="28"/>
  </r>
  <r>
    <x v="4"/>
    <x v="21"/>
    <x v="215"/>
    <n v="20000"/>
    <n v="20000"/>
    <m/>
    <s v="PROMOCIÓN DE LA CULTURA"/>
    <x v="2"/>
    <x v="3"/>
  </r>
  <r>
    <x v="4"/>
    <x v="21"/>
    <x v="216"/>
    <n v="20000"/>
    <n v="20000"/>
    <m/>
    <s v="PROMOCIÓN DE LA CULTURA"/>
    <x v="2"/>
    <x v="28"/>
  </r>
  <r>
    <x v="4"/>
    <x v="21"/>
    <x v="217"/>
    <n v="15000"/>
    <n v="15000"/>
    <m/>
    <s v="PROMOCIÓN DE LA CULTURA"/>
    <x v="2"/>
    <x v="28"/>
  </r>
  <r>
    <x v="4"/>
    <x v="21"/>
    <x v="218"/>
    <n v="15000"/>
    <n v="15000"/>
    <m/>
    <s v="PROMOCIÓN DE LA CULTURA"/>
    <x v="2"/>
    <x v="28"/>
  </r>
  <r>
    <x v="4"/>
    <x v="21"/>
    <x v="219"/>
    <n v="15000"/>
    <n v="15000"/>
    <m/>
    <s v="PROMOCIÓN DE LA CULTURA"/>
    <x v="2"/>
    <x v="28"/>
  </r>
  <r>
    <x v="4"/>
    <x v="21"/>
    <x v="220"/>
    <n v="10000"/>
    <n v="10000"/>
    <m/>
    <s v="PROMOCIÓN DE LA CULTURA"/>
    <x v="2"/>
    <x v="28"/>
  </r>
  <r>
    <x v="4"/>
    <x v="21"/>
    <x v="221"/>
    <n v="75000"/>
    <n v="75000"/>
    <m/>
    <s v="PROMOCIÓN DE LA CULTURA"/>
    <x v="2"/>
    <x v="28"/>
  </r>
  <r>
    <x v="4"/>
    <x v="21"/>
    <x v="222"/>
    <n v="40000"/>
    <n v="40000"/>
    <m/>
    <s v="PROMOCIÓN DE LA CULTURA"/>
    <x v="2"/>
    <x v="28"/>
  </r>
  <r>
    <x v="4"/>
    <x v="21"/>
    <x v="223"/>
    <n v="25000"/>
    <n v="25000"/>
    <m/>
    <s v="PROMOCIÓN DE LA CULTURA"/>
    <x v="2"/>
    <x v="28"/>
  </r>
  <r>
    <x v="4"/>
    <x v="21"/>
    <x v="224"/>
    <n v="15000"/>
    <n v="15000"/>
    <m/>
    <s v="PROMOCIÓN DE LA CULTURA"/>
    <x v="2"/>
    <x v="28"/>
  </r>
  <r>
    <x v="4"/>
    <x v="21"/>
    <x v="225"/>
    <n v="40000"/>
    <n v="40000"/>
    <m/>
    <s v="PROMOCIÓN DE LA CULTURA"/>
    <x v="2"/>
    <x v="28"/>
  </r>
  <r>
    <x v="4"/>
    <x v="21"/>
    <x v="226"/>
    <n v="15000"/>
    <n v="15000"/>
    <m/>
    <s v="PROMOCIÓN DE LA CULTURA"/>
    <x v="2"/>
    <x v="3"/>
  </r>
  <r>
    <x v="4"/>
    <x v="21"/>
    <x v="227"/>
    <n v="20000"/>
    <n v="20000"/>
    <m/>
    <s v="PROMOCIÓN DE LA CULTURA"/>
    <x v="2"/>
    <x v="28"/>
  </r>
  <r>
    <x v="4"/>
    <x v="22"/>
    <x v="228"/>
    <n v="30000"/>
    <n v="30000"/>
    <n v="0"/>
    <s v="MEDIO AMBIENTE, INFRAESTRUCTURA Y SERVICIOS"/>
    <x v="26"/>
    <x v="51"/>
  </r>
  <r>
    <x v="4"/>
    <x v="22"/>
    <x v="229"/>
    <n v="30000"/>
    <n v="30000"/>
    <n v="0"/>
    <s v="MEDIO AMBIENTE, INFRAESTRUCTURA Y SERVICIOS"/>
    <x v="26"/>
    <x v="51"/>
  </r>
  <r>
    <x v="4"/>
    <x v="22"/>
    <x v="230"/>
    <n v="80000"/>
    <n v="80000"/>
    <n v="0"/>
    <s v="MEDIO AMBIENTE, INFRAESTRUCTURA Y SERVICIOS"/>
    <x v="26"/>
    <x v="51"/>
  </r>
  <r>
    <x v="4"/>
    <x v="22"/>
    <x v="231"/>
    <n v="350000"/>
    <n v="350000"/>
    <n v="0"/>
    <s v="MEDIO AMBIENTE, INFRAESTRUCTURA Y SERVICIOS"/>
    <x v="26"/>
    <x v="51"/>
  </r>
  <r>
    <x v="4"/>
    <x v="22"/>
    <x v="232"/>
    <n v="30000"/>
    <n v="30000"/>
    <n v="0"/>
    <s v="MEDIO AMBIENTE, INFRAESTRUCTURA Y SERVICIOS"/>
    <x v="26"/>
    <x v="51"/>
  </r>
  <r>
    <x v="4"/>
    <x v="22"/>
    <x v="233"/>
    <n v="58000"/>
    <n v="58000"/>
    <n v="0"/>
    <s v="MEDIO AMBIENTE, INFRAESTRUCTURA Y SERVICIOS"/>
    <x v="26"/>
    <x v="51"/>
  </r>
  <r>
    <x v="4"/>
    <x v="22"/>
    <x v="234"/>
    <n v="30000"/>
    <n v="30000"/>
    <n v="0"/>
    <s v="MEDIO AMBIENTE, INFRAESTRUCTURA Y SERVICIOS"/>
    <x v="26"/>
    <x v="51"/>
  </r>
  <r>
    <x v="4"/>
    <x v="22"/>
    <x v="235"/>
    <n v="125000"/>
    <n v="125000"/>
    <n v="0"/>
    <s v="MEDIO AMBIENTE, INFRAESTRUCTURA Y SERVICIOS"/>
    <x v="26"/>
    <x v="51"/>
  </r>
  <r>
    <x v="4"/>
    <x v="22"/>
    <x v="236"/>
    <n v="140000"/>
    <n v="140000"/>
    <n v="0"/>
    <s v="MEDIO AMBIENTE, INFRAESTRUCTURA Y SERVICIOS"/>
    <x v="26"/>
    <x v="51"/>
  </r>
  <r>
    <x v="4"/>
    <x v="23"/>
    <x v="237"/>
    <n v="16000"/>
    <n v="16000"/>
    <n v="0"/>
    <s v="MEDIO AMBIENTE, INFRAESTRUCTURA Y SERVICIOS"/>
    <x v="27"/>
    <x v="52"/>
  </r>
  <r>
    <x v="4"/>
    <x v="23"/>
    <x v="238"/>
    <n v="20000"/>
    <n v="20000"/>
    <n v="0"/>
    <s v="MEDIO AMBIENTE, INFRAESTRUCTURA Y SERVICIOS"/>
    <x v="27"/>
    <x v="53"/>
  </r>
  <r>
    <x v="4"/>
    <x v="23"/>
    <x v="239"/>
    <n v="50000"/>
    <n v="50000"/>
    <n v="0"/>
    <s v="MEDIO AMBIENTE, INFRAESTRUCTURA Y SERVICIOS"/>
    <x v="27"/>
    <x v="54"/>
  </r>
  <r>
    <x v="4"/>
    <x v="23"/>
    <x v="240"/>
    <n v="36700"/>
    <n v="36700"/>
    <n v="0"/>
    <s v="MEDIO AMBIENTE, INFRAESTRUCTURA Y SERVICIOS"/>
    <x v="27"/>
    <x v="52"/>
  </r>
  <r>
    <x v="4"/>
    <x v="24"/>
    <x v="241"/>
    <n v="150000"/>
    <n v="150000"/>
    <n v="0"/>
    <s v="MEDIO AMBIENTE, INFRAESTRUCTURA Y SERVICIOS"/>
    <x v="26"/>
    <x v="51"/>
  </r>
  <r>
    <x v="4"/>
    <x v="25"/>
    <x v="242"/>
    <n v="74000"/>
    <n v="74000"/>
    <n v="0"/>
    <s v="MEDIO AMBIENTE, INFRAESTRUCTURA Y SERVICIOS"/>
    <x v="26"/>
    <x v="51"/>
  </r>
  <r>
    <x v="4"/>
    <x v="25"/>
    <x v="243"/>
    <n v="10000"/>
    <n v="10000"/>
    <n v="0"/>
    <s v="MEDIO AMBIENTE, INFRAESTRUCTURA Y SERVICIOS"/>
    <x v="26"/>
    <x v="51"/>
  </r>
  <r>
    <x v="4"/>
    <x v="25"/>
    <x v="244"/>
    <n v="345000"/>
    <n v="345000"/>
    <n v="0"/>
    <s v="MEDIO AMBIENTE, INFRAESTRUCTURA Y SERVICIOS"/>
    <x v="26"/>
    <x v="51"/>
  </r>
  <r>
    <x v="4"/>
    <x v="6"/>
    <x v="245"/>
    <n v="30000"/>
    <n v="30000"/>
    <n v="0"/>
    <s v="MOVILIDAD TRÁNSITO Y TRANSPORTE"/>
    <x v="1"/>
    <x v="2"/>
  </r>
  <r>
    <x v="4"/>
    <x v="6"/>
    <x v="246"/>
    <n v="25000"/>
    <n v="25000"/>
    <n v="0"/>
    <s v="MOVILIDAD TRÁNSITO Y TRANSPORTE"/>
    <x v="1"/>
    <x v="2"/>
  </r>
  <r>
    <x v="4"/>
    <x v="6"/>
    <x v="247"/>
    <n v="31640"/>
    <n v="31640"/>
    <n v="0"/>
    <s v="MOVILIDAD TRÁNSITO Y TRANSPORTE"/>
    <x v="1"/>
    <x v="2"/>
  </r>
  <r>
    <x v="4"/>
    <x v="6"/>
    <x v="248"/>
    <n v="25000"/>
    <n v="25000"/>
    <n v="0"/>
    <s v="MOVILIDAD TRÁNSITO Y TRANSPORTE"/>
    <x v="1"/>
    <x v="2"/>
  </r>
  <r>
    <x v="4"/>
    <x v="6"/>
    <x v="249"/>
    <n v="16000"/>
    <n v="16000"/>
    <n v="0"/>
    <s v="MOVILIDAD TRÁNSITO Y TRANSPORTE"/>
    <x v="1"/>
    <x v="2"/>
  </r>
  <r>
    <x v="4"/>
    <x v="6"/>
    <x v="250"/>
    <n v="25000"/>
    <n v="25000"/>
    <n v="0"/>
    <s v="MOVILIDAD TRÁNSITO Y TRANSPORTE"/>
    <x v="1"/>
    <x v="2"/>
  </r>
  <r>
    <x v="4"/>
    <x v="6"/>
    <x v="251"/>
    <n v="6000"/>
    <n v="6000"/>
    <n v="0"/>
    <s v="MOVILIDAD TRÁNSITO Y TRANSPORTE"/>
    <x v="1"/>
    <x v="2"/>
  </r>
  <r>
    <x v="2"/>
    <x v="26"/>
    <x v="252"/>
    <n v="400000"/>
    <n v="400000"/>
    <m/>
    <s v="ATENCIÓN INTEGRAL Y EQUITATIVA"/>
    <x v="18"/>
    <x v="27"/>
  </r>
  <r>
    <x v="2"/>
    <x v="27"/>
    <x v="253"/>
    <n v="850000"/>
    <n v="850000"/>
    <m/>
    <s v="ATENCIÓN INTEGRAL Y EQUITATIVA"/>
    <x v="18"/>
    <x v="27"/>
  </r>
  <r>
    <x v="2"/>
    <x v="28"/>
    <x v="254"/>
    <n v="729000"/>
    <n v="729000"/>
    <m/>
    <s v="ATENCIÓN INTEGRAL Y EQUITATIVA"/>
    <x v="18"/>
    <x v="27"/>
  </r>
  <r>
    <x v="2"/>
    <x v="7"/>
    <x v="255"/>
    <n v="250000"/>
    <n v="250000"/>
    <m/>
    <s v="ATENCIÓN INTEGRAL Y EQUITATIVA"/>
    <x v="19"/>
    <x v="29"/>
  </r>
  <r>
    <x v="2"/>
    <x v="29"/>
    <x v="256"/>
    <n v="45000"/>
    <n v="45000"/>
    <n v="0"/>
    <s v="ATENCIÓN INTEGRAL Y EQUITATIVA"/>
    <x v="19"/>
    <x v="55"/>
  </r>
  <r>
    <x v="2"/>
    <x v="29"/>
    <x v="257"/>
    <n v="25000"/>
    <n v="25000"/>
    <n v="0"/>
    <s v="ATENCIÓN INTEGRAL Y EQUITATIVA"/>
    <x v="19"/>
    <x v="29"/>
  </r>
  <r>
    <x v="2"/>
    <x v="29"/>
    <x v="258"/>
    <n v="30000"/>
    <n v="30000"/>
    <n v="0"/>
    <s v="ATENCIÓN INTEGRAL Y EQUITATIVA"/>
    <x v="19"/>
    <x v="29"/>
  </r>
  <r>
    <x v="2"/>
    <x v="30"/>
    <x v="259"/>
    <n v="150000"/>
    <n v="150000"/>
    <m/>
    <s v="ATENCIÓN INTEGRAL Y EQUITATIVA"/>
    <x v="19"/>
    <x v="55"/>
  </r>
  <r>
    <x v="2"/>
    <x v="31"/>
    <x v="260"/>
    <m/>
    <m/>
    <m/>
    <s v="ATENCIÓN INTEGRAL Y EQUITATIVA"/>
    <x v="19"/>
    <x v="55"/>
  </r>
  <r>
    <x v="4"/>
    <x v="6"/>
    <x v="261"/>
    <n v="8000"/>
    <n v="8000"/>
    <n v="0"/>
    <s v="MEDIO AMBIENTE, INFRAESTRUCTURA Y SERVICIOS"/>
    <x v="11"/>
    <x v="12"/>
  </r>
  <r>
    <x v="4"/>
    <x v="6"/>
    <x v="262"/>
    <n v="2000"/>
    <n v="2000"/>
    <n v="0"/>
    <s v="MEDIO AMBIENTE, INFRAESTRUCTURA Y SERVICIOS"/>
    <x v="11"/>
    <x v="25"/>
  </r>
  <r>
    <x v="4"/>
    <x v="6"/>
    <x v="263"/>
    <n v="5000"/>
    <n v="5000"/>
    <n v="0"/>
    <s v="MEDIO AMBIENTE, INFRAESTRUCTURA Y SERVICIOS"/>
    <x v="11"/>
    <x v="12"/>
  </r>
  <r>
    <x v="2"/>
    <x v="31"/>
    <x v="264"/>
    <m/>
    <m/>
    <m/>
    <s v="ATENCIÓN INTEGRAL Y EQUITATIVA"/>
    <x v="19"/>
    <x v="55"/>
  </r>
  <r>
    <x v="4"/>
    <x v="6"/>
    <x v="265"/>
    <n v="25000"/>
    <n v="25000"/>
    <n v="0"/>
    <s v="MEDIO AMBIENTE, INFRAESTRUCTURA Y SERVICIOS"/>
    <x v="26"/>
    <x v="51"/>
  </r>
  <r>
    <x v="4"/>
    <x v="6"/>
    <x v="266"/>
    <n v="25000"/>
    <n v="25000"/>
    <n v="0"/>
    <s v="MEDIO AMBIENTE, INFRAESTRUCTURA Y SERVICIOS"/>
    <x v="26"/>
    <x v="51"/>
  </r>
  <r>
    <x v="4"/>
    <x v="6"/>
    <x v="267"/>
    <n v="30000"/>
    <n v="30000"/>
    <n v="0"/>
    <s v="MEDIO AMBIENTE, INFRAESTRUCTURA Y SERVICIOS"/>
    <x v="26"/>
    <x v="51"/>
  </r>
  <r>
    <x v="4"/>
    <x v="6"/>
    <x v="268"/>
    <n v="45000"/>
    <n v="45000"/>
    <n v="0"/>
    <s v="GOBERNABILIDAD, PARTICIPACIÓN CIUDADANA Y DESCENTRALIZACIÓN"/>
    <x v="6"/>
    <x v="26"/>
  </r>
  <r>
    <x v="4"/>
    <x v="6"/>
    <x v="269"/>
    <n v="17000"/>
    <n v="17000"/>
    <n v="0"/>
    <s v="MEDIO AMBIENTE, INFRAESTRUCTURA Y SERVICIOS"/>
    <x v="26"/>
    <x v="51"/>
  </r>
  <r>
    <x v="4"/>
    <x v="6"/>
    <x v="270"/>
    <n v="26000"/>
    <n v="26000"/>
    <n v="0"/>
    <s v="MEDIO AMBIENTE, INFRAESTRUCTURA Y SERVICIOS"/>
    <x v="26"/>
    <x v="51"/>
  </r>
  <r>
    <x v="4"/>
    <x v="6"/>
    <x v="271"/>
    <n v="24000"/>
    <n v="24000"/>
    <n v="0"/>
    <s v="MEDIO AMBIENTE, INFRAESTRUCTURA Y SERVICIOS"/>
    <x v="26"/>
    <x v="51"/>
  </r>
  <r>
    <x v="4"/>
    <x v="6"/>
    <x v="272"/>
    <n v="18000"/>
    <n v="18000"/>
    <n v="0"/>
    <s v="SEGURIDAD"/>
    <x v="16"/>
    <x v="43"/>
  </r>
  <r>
    <x v="4"/>
    <x v="8"/>
    <x v="273"/>
    <n v="51038"/>
    <n v="51038"/>
    <n v="0"/>
    <s v="SEGURIDAD"/>
    <x v="16"/>
    <x v="56"/>
  </r>
  <r>
    <x v="4"/>
    <x v="8"/>
    <x v="274"/>
    <n v="44772"/>
    <n v="44772"/>
    <n v="0"/>
    <s v="PROMOCIÓN DE LA CULTURA"/>
    <x v="2"/>
    <x v="3"/>
  </r>
  <r>
    <x v="2"/>
    <x v="31"/>
    <x v="275"/>
    <m/>
    <m/>
    <m/>
    <s v="ATENCIÓN INTEGRAL Y EQUITATIVA"/>
    <x v="19"/>
    <x v="55"/>
  </r>
  <r>
    <x v="2"/>
    <x v="31"/>
    <x v="276"/>
    <m/>
    <m/>
    <m/>
    <s v="ATENCIÓN INTEGRAL Y EQUITATIVA"/>
    <x v="19"/>
    <x v="55"/>
  </r>
  <r>
    <x v="4"/>
    <x v="8"/>
    <x v="277"/>
    <n v="44772"/>
    <n v="44772"/>
    <n v="0"/>
    <s v="PROMOCIÓN DE LA CULTURA"/>
    <x v="2"/>
    <x v="3"/>
  </r>
  <r>
    <x v="4"/>
    <x v="8"/>
    <x v="278"/>
    <n v="16078"/>
    <n v="16078"/>
    <n v="0"/>
    <s v="MOVILIDAD TRÁNSITO Y TRANSPORTE"/>
    <x v="1"/>
    <x v="2"/>
  </r>
  <r>
    <x v="4"/>
    <x v="8"/>
    <x v="279"/>
    <n v="68061"/>
    <n v="68061"/>
    <n v="0"/>
    <s v="MEDIO AMBIENTE, INFRAESTRUCTURA Y SERVICIOS"/>
    <x v="26"/>
    <x v="51"/>
  </r>
  <r>
    <x v="4"/>
    <x v="8"/>
    <x v="280"/>
    <n v="161288"/>
    <n v="161288"/>
    <n v="0"/>
    <s v="PROMOCIÓN DE LA CULTURA"/>
    <x v="2"/>
    <x v="3"/>
  </r>
  <r>
    <x v="2"/>
    <x v="11"/>
    <x v="120"/>
    <m/>
    <m/>
    <m/>
    <s v="DESARROLLO ECONÓMICO Y ASOCIATIVO"/>
    <x v="23"/>
    <x v="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0" cacheId="2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20:C129"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9">
    <i>
      <x v="7"/>
    </i>
    <i r="1">
      <x v="51"/>
    </i>
    <i>
      <x v="16"/>
    </i>
    <i r="1">
      <x v="20"/>
    </i>
    <i r="1">
      <x v="27"/>
    </i>
    <i r="1">
      <x v="42"/>
    </i>
    <i r="1">
      <x v="49"/>
    </i>
    <i r="1">
      <x v="50"/>
    </i>
    <i t="grand">
      <x/>
    </i>
  </rowItems>
  <colItems count="1">
    <i/>
  </colItems>
  <pageFields count="1">
    <pageField fld="6" item="6"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9" cacheId="2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09:C11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6">
    <i>
      <x v="5"/>
    </i>
    <i r="1">
      <x v="15"/>
    </i>
    <i r="1">
      <x v="35"/>
    </i>
    <i r="1">
      <x v="46"/>
    </i>
    <i r="1">
      <x v="53"/>
    </i>
    <i t="grand">
      <x/>
    </i>
  </rowItems>
  <colItems count="1">
    <i/>
  </colItems>
  <pageFields count="1">
    <pageField fld="6" item="5"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2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C2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20">
    <i>
      <x v="2"/>
    </i>
    <i r="1">
      <x v="29"/>
    </i>
    <i>
      <x v="3"/>
    </i>
    <i r="1">
      <x v="1"/>
    </i>
    <i r="1">
      <x v="2"/>
    </i>
    <i>
      <x v="7"/>
    </i>
    <i r="1">
      <x v="5"/>
    </i>
    <i r="1">
      <x v="6"/>
    </i>
    <i>
      <x v="9"/>
    </i>
    <i r="1">
      <x/>
    </i>
    <i>
      <x v="10"/>
    </i>
    <i r="1">
      <x v="23"/>
    </i>
    <i>
      <x v="14"/>
    </i>
    <i r="1">
      <x v="8"/>
    </i>
    <i r="1">
      <x v="18"/>
    </i>
    <i r="1">
      <x v="28"/>
    </i>
    <i>
      <x v="15"/>
    </i>
    <i r="1">
      <x v="24"/>
    </i>
    <i r="1">
      <x v="26"/>
    </i>
    <i t="grand">
      <x/>
    </i>
  </rowItems>
  <colItems count="1">
    <i/>
  </colItems>
  <pageFields count="1">
    <pageField fld="6" item="0"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7" cacheId="2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3:C91"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18">
    <i>
      <x/>
    </i>
    <i r="1">
      <x v="17"/>
    </i>
    <i>
      <x v="6"/>
    </i>
    <i r="1">
      <x v="16"/>
    </i>
    <i>
      <x v="7"/>
    </i>
    <i r="1">
      <x v="5"/>
    </i>
    <i r="1">
      <x v="6"/>
    </i>
    <i r="1">
      <x v="9"/>
    </i>
    <i r="1">
      <x v="10"/>
    </i>
    <i>
      <x v="8"/>
    </i>
    <i r="1">
      <x v="25"/>
    </i>
    <i r="1">
      <x v="33"/>
    </i>
    <i r="1">
      <x v="41"/>
    </i>
    <i>
      <x v="12"/>
    </i>
    <i r="1">
      <x v="11"/>
    </i>
    <i>
      <x v="22"/>
    </i>
    <i r="1">
      <x v="38"/>
    </i>
    <i t="grand">
      <x/>
    </i>
  </rowItems>
  <colItems count="1">
    <i/>
  </colItems>
  <pageFields count="1">
    <pageField fld="6" item="3" hier="-1"/>
  </pageFields>
  <dataFields count="1">
    <dataField name="Suma de RECURSO PROPIO" fld="4" baseField="8" baseItem="2"/>
  </dataFields>
  <formats count="1">
    <format dxfId="0">
      <pivotArea dataOnly="0" labelOnly="1" outline="0" fieldPosition="0">
        <references count="1">
          <reference field="6"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6" cacheId="2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7:C57"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sd="0"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10">
    <i>
      <x v="11"/>
    </i>
    <i>
      <x v="23"/>
    </i>
    <i r="1">
      <x v="34"/>
    </i>
    <i r="1">
      <x v="45"/>
    </i>
    <i>
      <x v="24"/>
    </i>
    <i r="1">
      <x v="48"/>
    </i>
    <i r="1">
      <x v="52"/>
    </i>
    <i>
      <x v="25"/>
    </i>
    <i r="1">
      <x v="7"/>
    </i>
    <i t="grand">
      <x/>
    </i>
  </rowItems>
  <colItems count="1">
    <i/>
  </colItems>
  <pageFields count="1">
    <pageField fld="6" item="2" hier="-1"/>
  </pageFields>
  <dataFields count="1">
    <dataField name="Suma de RECURSO PROPIO" fld="4" baseField="8" baseItem="2"/>
  </dataFields>
  <formats count="1">
    <format dxfId="1">
      <pivotArea dataOnly="0" labelOnly="1" outline="0" fieldPosition="0">
        <references count="1">
          <reference field="6"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8" cacheId="2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98:C10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7">
    <i>
      <x v="20"/>
    </i>
    <i r="1">
      <x v="4"/>
    </i>
    <i r="1">
      <x v="12"/>
    </i>
    <i>
      <x v="21"/>
    </i>
    <i r="1">
      <x v="14"/>
    </i>
    <i r="1">
      <x v="39"/>
    </i>
    <i t="grand">
      <x/>
    </i>
  </rowItems>
  <colItems count="1">
    <i/>
  </colItems>
  <pageFields count="1">
    <pageField fld="6" item="4" hier="-1"/>
  </pageFields>
  <dataFields count="1">
    <dataField name="Suma de RECURSO PROPIO" fld="4" baseField="8" baseItem="2"/>
  </dataFields>
  <formats count="1">
    <format dxfId="2">
      <pivotArea dataOnly="0" labelOnly="1" outline="0" fieldPosition="0">
        <references count="1">
          <reference field="6"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5" cacheId="2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3:C42"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9">
    <i>
      <x v="4"/>
    </i>
    <i r="1">
      <x v="3"/>
    </i>
    <i r="1">
      <x v="22"/>
    </i>
    <i r="1">
      <x v="32"/>
    </i>
    <i r="1">
      <x v="36"/>
    </i>
    <i r="1">
      <x v="37"/>
    </i>
    <i>
      <x v="17"/>
    </i>
    <i r="1">
      <x v="30"/>
    </i>
    <i t="grand">
      <x/>
    </i>
  </rowItems>
  <colItems count="1">
    <i/>
  </colItems>
  <pageFields count="1">
    <pageField fld="6" item="1"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1" cacheId="25"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5:D167" firstHeaderRow="0" firstDataRow="1" firstDataCol="1" rowPageCount="1" colPageCount="1"/>
  <pivotFields count="9">
    <pivotField axis="axisPage" multipleItemSelectionAllowed="1" showAll="0">
      <items count="7">
        <item x="2"/>
        <item h="1" x="5"/>
        <item h="1" x="1"/>
        <item h="1" x="3"/>
        <item h="1" x="4"/>
        <item h="1" x="0"/>
        <item t="default"/>
      </items>
    </pivotField>
    <pivotField axis="axisRow" showAll="0">
      <items count="33">
        <item x="28"/>
        <item x="14"/>
        <item x="21"/>
        <item x="23"/>
        <item x="30"/>
        <item x="26"/>
        <item x="15"/>
        <item x="22"/>
        <item x="24"/>
        <item x="7"/>
        <item x="2"/>
        <item x="6"/>
        <item x="29"/>
        <item x="3"/>
        <item x="12"/>
        <item x="5"/>
        <item x="13"/>
        <item x="9"/>
        <item x="31"/>
        <item x="11"/>
        <item x="8"/>
        <item x="16"/>
        <item x="10"/>
        <item x="27"/>
        <item x="17"/>
        <item x="18"/>
        <item x="1"/>
        <item x="20"/>
        <item x="19"/>
        <item x="4"/>
        <item x="25"/>
        <item x="0"/>
        <item t="default"/>
      </items>
    </pivotField>
    <pivotField axis="axisRow" showAll="0">
      <items count="282">
        <item x="124"/>
        <item x="254"/>
        <item x="201"/>
        <item x="228"/>
        <item x="226"/>
        <item x="130"/>
        <item x="229"/>
        <item x="230"/>
        <item x="73"/>
        <item x="186"/>
        <item x="160"/>
        <item x="162"/>
        <item x="161"/>
        <item x="126"/>
        <item x="193"/>
        <item x="260"/>
        <item x="92"/>
        <item x="66"/>
        <item x="65"/>
        <item x="133"/>
        <item x="144"/>
        <item x="153"/>
        <item x="154"/>
        <item x="164"/>
        <item x="255"/>
        <item x="64"/>
        <item x="63"/>
        <item x="174"/>
        <item x="87"/>
        <item x="62"/>
        <item x="61"/>
        <item x="277"/>
        <item x="122"/>
        <item x="151"/>
        <item x="146"/>
        <item x="60"/>
        <item x="59"/>
        <item x="274"/>
        <item x="199"/>
        <item x="58"/>
        <item x="213"/>
        <item x="248"/>
        <item x="251"/>
        <item x="246"/>
        <item x="245"/>
        <item x="249"/>
        <item x="250"/>
        <item x="247"/>
        <item x="192"/>
        <item x="259"/>
        <item x="252"/>
        <item x="57"/>
        <item x="264"/>
        <item x="81"/>
        <item x="56"/>
        <item x="125"/>
        <item x="173"/>
        <item x="155"/>
        <item x="163"/>
        <item x="237"/>
        <item x="212"/>
        <item x="55"/>
        <item x="74"/>
        <item x="157"/>
        <item x="91"/>
        <item x="101"/>
        <item x="90"/>
        <item x="89"/>
        <item x="112"/>
        <item x="114"/>
        <item x="88"/>
        <item x="113"/>
        <item x="202"/>
        <item x="181"/>
        <item x="203"/>
        <item x="152"/>
        <item x="177"/>
        <item x="117"/>
        <item x="262"/>
        <item x="54"/>
        <item x="94"/>
        <item x="97"/>
        <item x="95"/>
        <item x="96"/>
        <item x="93"/>
        <item x="123"/>
        <item x="83"/>
        <item x="53"/>
        <item x="204"/>
        <item x="214"/>
        <item x="216"/>
        <item x="72"/>
        <item x="134"/>
        <item x="184"/>
        <item x="176"/>
        <item x="52"/>
        <item x="51"/>
        <item x="135"/>
        <item x="256"/>
        <item x="50"/>
        <item x="167"/>
        <item x="238"/>
        <item x="76"/>
        <item x="224"/>
        <item x="217"/>
        <item x="75"/>
        <item x="116"/>
        <item x="77"/>
        <item x="78"/>
        <item x="218"/>
        <item x="219"/>
        <item x="220"/>
        <item x="221"/>
        <item x="222"/>
        <item x="263"/>
        <item x="223"/>
        <item x="225"/>
        <item x="227"/>
        <item x="215"/>
        <item x="86"/>
        <item x="150"/>
        <item x="145"/>
        <item x="239"/>
        <item x="210"/>
        <item x="275"/>
        <item x="137"/>
        <item x="67"/>
        <item x="205"/>
        <item x="120"/>
        <item x="119"/>
        <item x="253"/>
        <item x="49"/>
        <item x="148"/>
        <item x="105"/>
        <item x="156"/>
        <item x="242"/>
        <item x="179"/>
        <item x="139"/>
        <item x="165"/>
        <item x="82"/>
        <item x="84"/>
        <item x="188"/>
        <item x="189"/>
        <item x="190"/>
        <item x="79"/>
        <item x="128"/>
        <item x="138"/>
        <item x="136"/>
        <item x="258"/>
        <item x="171"/>
        <item x="48"/>
        <item x="261"/>
        <item x="47"/>
        <item x="206"/>
        <item x="115"/>
        <item x="46"/>
        <item x="270"/>
        <item x="269"/>
        <item x="271"/>
        <item x="231"/>
        <item x="141"/>
        <item x="232"/>
        <item x="233"/>
        <item x="191"/>
        <item x="169"/>
        <item x="243"/>
        <item x="45"/>
        <item x="234"/>
        <item x="44"/>
        <item x="43"/>
        <item x="42"/>
        <item x="41"/>
        <item x="40"/>
        <item x="39"/>
        <item x="38"/>
        <item x="37"/>
        <item x="142"/>
        <item x="68"/>
        <item x="36"/>
        <item x="35"/>
        <item x="34"/>
        <item x="273"/>
        <item x="33"/>
        <item x="32"/>
        <item x="31"/>
        <item x="30"/>
        <item x="175"/>
        <item x="168"/>
        <item x="172"/>
        <item x="207"/>
        <item x="127"/>
        <item x="71"/>
        <item x="80"/>
        <item x="29"/>
        <item x="28"/>
        <item x="208"/>
        <item x="209"/>
        <item x="236"/>
        <item x="27"/>
        <item x="200"/>
        <item x="278"/>
        <item x="240"/>
        <item x="265"/>
        <item x="266"/>
        <item x="267"/>
        <item x="279"/>
        <item x="276"/>
        <item x="149"/>
        <item x="244"/>
        <item x="26"/>
        <item x="25"/>
        <item x="121"/>
        <item x="24"/>
        <item x="118"/>
        <item x="70"/>
        <item x="132"/>
        <item x="143"/>
        <item x="99"/>
        <item x="129"/>
        <item x="98"/>
        <item x="211"/>
        <item x="198"/>
        <item x="197"/>
        <item x="196"/>
        <item x="241"/>
        <item x="195"/>
        <item x="280"/>
        <item x="140"/>
        <item x="158"/>
        <item x="23"/>
        <item x="22"/>
        <item x="85"/>
        <item x="21"/>
        <item x="20"/>
        <item x="19"/>
        <item x="100"/>
        <item x="257"/>
        <item x="272"/>
        <item x="18"/>
        <item x="17"/>
        <item x="16"/>
        <item x="15"/>
        <item x="14"/>
        <item x="13"/>
        <item x="12"/>
        <item x="11"/>
        <item x="10"/>
        <item x="9"/>
        <item x="69"/>
        <item x="268"/>
        <item x="103"/>
        <item x="102"/>
        <item x="8"/>
        <item x="7"/>
        <item x="180"/>
        <item x="185"/>
        <item x="178"/>
        <item x="170"/>
        <item x="108"/>
        <item x="106"/>
        <item x="109"/>
        <item x="110"/>
        <item x="104"/>
        <item x="107"/>
        <item x="111"/>
        <item x="147"/>
        <item x="6"/>
        <item x="5"/>
        <item x="4"/>
        <item x="235"/>
        <item x="187"/>
        <item x="166"/>
        <item x="194"/>
        <item x="183"/>
        <item x="131"/>
        <item x="159"/>
        <item x="3"/>
        <item x="2"/>
        <item x="1"/>
        <item x="182"/>
        <item x="0"/>
        <item t="default"/>
      </items>
    </pivotField>
    <pivotField dataField="1" showAll="0"/>
    <pivotField dataField="1" showAll="0"/>
    <pivotField dataField="1" showAll="0"/>
    <pivotField showAll="0"/>
    <pivotField axis="axisRow" showAll="0">
      <items count="29">
        <item x="7"/>
        <item x="25"/>
        <item x="15"/>
        <item x="17"/>
        <item x="8"/>
        <item x="2"/>
        <item x="26"/>
        <item x="12"/>
        <item x="11"/>
        <item x="13"/>
        <item x="5"/>
        <item x="27"/>
        <item x="14"/>
        <item x="4"/>
        <item x="22"/>
        <item x="20"/>
        <item x="24"/>
        <item x="6"/>
        <item x="18"/>
        <item x="21"/>
        <item x="19"/>
        <item x="16"/>
        <item x="23"/>
        <item x="3"/>
        <item x="10"/>
        <item x="9"/>
        <item x="1"/>
        <item x="0"/>
        <item t="default"/>
      </items>
    </pivotField>
    <pivotField axis="axisRow" multipleItemSelectionAllowed="1" showAll="0">
      <items count="59">
        <item x="6"/>
        <item x="22"/>
        <item x="21"/>
        <item x="37"/>
        <item x="2"/>
        <item x="14"/>
        <item x="45"/>
        <item x="15"/>
        <item x="12"/>
        <item x="25"/>
        <item x="44"/>
        <item x="27"/>
        <item x="40"/>
        <item x="16"/>
        <item x="26"/>
        <item x="31"/>
        <item x="42"/>
        <item x="18"/>
        <item x="13"/>
        <item x="7"/>
        <item x="41"/>
        <item x="1"/>
        <item x="46"/>
        <item x="11"/>
        <item x="3"/>
        <item x="51"/>
        <item x="8"/>
        <item x="9"/>
        <item x="39"/>
        <item x="56"/>
        <item x="24"/>
        <item x="10"/>
        <item x="32"/>
        <item x="29"/>
        <item x="52"/>
        <item x="55"/>
        <item x="47"/>
        <item x="20"/>
        <item x="38"/>
        <item x="19"/>
        <item x="33"/>
        <item x="50"/>
        <item x="53"/>
        <item x="28"/>
        <item x="48"/>
        <item x="4"/>
        <item x="34"/>
        <item x="35"/>
        <item x="36"/>
        <item x="5"/>
        <item x="43"/>
        <item x="17"/>
        <item x="23"/>
        <item x="30"/>
        <item x="57"/>
        <item x="54"/>
        <item x="49"/>
        <item x="0"/>
        <item t="default"/>
      </items>
    </pivotField>
  </pivotFields>
  <rowFields count="4">
    <field x="7"/>
    <field x="8"/>
    <field x="2"/>
    <field x="1"/>
  </rowFields>
  <rowItems count="162">
    <i>
      <x v="2"/>
    </i>
    <i r="1">
      <x v="39"/>
    </i>
    <i r="2">
      <x v="126"/>
    </i>
    <i r="3">
      <x v="10"/>
    </i>
    <i>
      <x v="3"/>
    </i>
    <i r="1">
      <x v="1"/>
    </i>
    <i r="2">
      <x v="214"/>
    </i>
    <i r="3">
      <x v="10"/>
    </i>
    <i r="1">
      <x v="2"/>
    </i>
    <i r="2">
      <x v="248"/>
    </i>
    <i r="3">
      <x v="10"/>
    </i>
    <i>
      <x v="4"/>
    </i>
    <i r="1">
      <x v="3"/>
    </i>
    <i r="2">
      <x v="5"/>
    </i>
    <i r="3">
      <x v="16"/>
    </i>
    <i r="2">
      <x v="13"/>
    </i>
    <i r="3">
      <x v="16"/>
    </i>
    <i r="2">
      <x v="55"/>
    </i>
    <i r="3">
      <x v="16"/>
    </i>
    <i r="2">
      <x v="145"/>
    </i>
    <i r="3">
      <x v="16"/>
    </i>
    <i r="2">
      <x v="190"/>
    </i>
    <i r="3">
      <x v="16"/>
    </i>
    <i r="2">
      <x v="218"/>
    </i>
    <i r="3">
      <x v="16"/>
    </i>
    <i r="1">
      <x v="30"/>
    </i>
    <i r="2">
      <x v="86"/>
    </i>
    <i r="3">
      <x v="10"/>
    </i>
    <i r="1">
      <x v="46"/>
    </i>
    <i r="2">
      <x v="211"/>
    </i>
    <i r="3">
      <x v="14"/>
    </i>
    <i r="1">
      <x v="47"/>
    </i>
    <i r="2">
      <x v="32"/>
    </i>
    <i r="3">
      <x v="14"/>
    </i>
    <i r="2">
      <x v="85"/>
    </i>
    <i r="3">
      <x v="14"/>
    </i>
    <i>
      <x v="5"/>
    </i>
    <i r="1">
      <x v="43"/>
    </i>
    <i r="2">
      <x v="80"/>
    </i>
    <i r="3">
      <x v="10"/>
    </i>
    <i r="2">
      <x v="129"/>
    </i>
    <i r="3">
      <x v="22"/>
    </i>
    <i r="2">
      <x v="133"/>
    </i>
    <i r="3">
      <x v="9"/>
    </i>
    <i r="2">
      <x v="217"/>
    </i>
    <i r="3">
      <x v="9"/>
    </i>
    <i r="2">
      <x v="219"/>
    </i>
    <i r="3">
      <x v="9"/>
    </i>
    <i r="2">
      <x v="250"/>
    </i>
    <i r="3">
      <x v="9"/>
    </i>
    <i r="2">
      <x v="251"/>
    </i>
    <i r="3">
      <x v="9"/>
    </i>
    <i r="2">
      <x v="258"/>
    </i>
    <i r="3">
      <x v="9"/>
    </i>
    <i r="2">
      <x v="259"/>
    </i>
    <i r="3">
      <x v="9"/>
    </i>
    <i r="2">
      <x v="260"/>
    </i>
    <i r="3">
      <x v="9"/>
    </i>
    <i r="2">
      <x v="261"/>
    </i>
    <i r="3">
      <x v="9"/>
    </i>
    <i r="2">
      <x v="262"/>
    </i>
    <i r="3">
      <x v="9"/>
    </i>
    <i r="2">
      <x v="263"/>
    </i>
    <i r="3">
      <x v="9"/>
    </i>
    <i r="2">
      <x v="264"/>
    </i>
    <i r="3">
      <x v="9"/>
    </i>
    <i r="1">
      <x v="48"/>
    </i>
    <i r="2">
      <x/>
    </i>
    <i r="3">
      <x v="14"/>
    </i>
    <i>
      <x v="8"/>
    </i>
    <i r="1">
      <x v="8"/>
    </i>
    <i r="2">
      <x v="53"/>
    </i>
    <i r="3">
      <x v="15"/>
    </i>
    <i r="2">
      <x v="139"/>
    </i>
    <i r="3">
      <x v="15"/>
    </i>
    <i r="2">
      <x v="140"/>
    </i>
    <i r="3">
      <x v="15"/>
    </i>
    <i r="2">
      <x v="192"/>
    </i>
    <i r="3">
      <x v="15"/>
    </i>
    <i>
      <x v="15"/>
    </i>
    <i r="1">
      <x v="53"/>
    </i>
    <i r="2">
      <x v="83"/>
    </i>
    <i r="3">
      <x v="10"/>
    </i>
    <i>
      <x v="17"/>
    </i>
    <i r="1">
      <x v="14"/>
    </i>
    <i r="2">
      <x v="28"/>
    </i>
    <i r="3">
      <x v="10"/>
    </i>
    <i r="2">
      <x v="81"/>
    </i>
    <i r="3">
      <x v="10"/>
    </i>
    <i>
      <x v="18"/>
    </i>
    <i r="1">
      <x v="11"/>
    </i>
    <i r="2">
      <x v="1"/>
    </i>
    <i r="3">
      <x/>
    </i>
    <i r="2">
      <x v="16"/>
    </i>
    <i r="3">
      <x v="10"/>
    </i>
    <i r="2">
      <x v="38"/>
    </i>
    <i r="3">
      <x v="10"/>
    </i>
    <i r="2">
      <x v="50"/>
    </i>
    <i r="3">
      <x v="5"/>
    </i>
    <i r="2">
      <x v="60"/>
    </i>
    <i r="3">
      <x v="10"/>
    </i>
    <i r="2">
      <x v="84"/>
    </i>
    <i r="3">
      <x v="10"/>
    </i>
    <i r="2">
      <x v="123"/>
    </i>
    <i r="3">
      <x v="10"/>
    </i>
    <i r="2">
      <x v="130"/>
    </i>
    <i r="3">
      <x v="23"/>
    </i>
    <i r="1">
      <x v="28"/>
    </i>
    <i r="2">
      <x v="92"/>
    </i>
    <i r="3">
      <x v="10"/>
    </i>
    <i r="2">
      <x v="97"/>
    </i>
    <i r="3">
      <x v="10"/>
    </i>
    <i r="1">
      <x v="38"/>
    </i>
    <i r="2">
      <x v="19"/>
    </i>
    <i r="3">
      <x v="10"/>
    </i>
    <i r="2">
      <x v="125"/>
    </i>
    <i r="3">
      <x v="10"/>
    </i>
    <i r="2">
      <x v="146"/>
    </i>
    <i r="3">
      <x v="10"/>
    </i>
    <i r="2">
      <x v="147"/>
    </i>
    <i r="3">
      <x v="10"/>
    </i>
    <i r="2">
      <x v="215"/>
    </i>
    <i r="3">
      <x v="10"/>
    </i>
    <i>
      <x v="19"/>
    </i>
    <i r="1">
      <x v="15"/>
    </i>
    <i r="2">
      <x v="235"/>
    </i>
    <i r="3">
      <x v="9"/>
    </i>
    <i>
      <x v="20"/>
    </i>
    <i r="1">
      <x v="33"/>
    </i>
    <i r="2">
      <x v="24"/>
    </i>
    <i r="3">
      <x v="9"/>
    </i>
    <i r="2">
      <x v="82"/>
    </i>
    <i r="3">
      <x v="10"/>
    </i>
    <i r="2">
      <x v="148"/>
    </i>
    <i r="3">
      <x v="12"/>
    </i>
    <i r="2">
      <x v="236"/>
    </i>
    <i r="3">
      <x v="12"/>
    </i>
    <i r="1">
      <x v="35"/>
    </i>
    <i r="2">
      <x v="15"/>
    </i>
    <i r="3">
      <x v="18"/>
    </i>
    <i r="2">
      <x v="49"/>
    </i>
    <i r="3">
      <x v="4"/>
    </i>
    <i r="2">
      <x v="52"/>
    </i>
    <i r="3">
      <x v="18"/>
    </i>
    <i r="2">
      <x v="98"/>
    </i>
    <i r="3">
      <x v="12"/>
    </i>
    <i r="2">
      <x v="124"/>
    </i>
    <i r="3">
      <x v="18"/>
    </i>
    <i r="2">
      <x v="206"/>
    </i>
    <i r="3">
      <x v="18"/>
    </i>
    <i>
      <x v="21"/>
    </i>
    <i r="1">
      <x v="37"/>
    </i>
    <i r="2">
      <x v="177"/>
    </i>
    <i r="3">
      <x v="10"/>
    </i>
    <i>
      <x v="22"/>
    </i>
    <i r="1">
      <x v="40"/>
    </i>
    <i r="2">
      <x v="128"/>
    </i>
    <i r="3">
      <x v="19"/>
    </i>
    <i r="1">
      <x v="54"/>
    </i>
    <i r="2">
      <x v="128"/>
    </i>
    <i r="3">
      <x v="19"/>
    </i>
    <i t="grand">
      <x/>
    </i>
  </rowItems>
  <colFields count="1">
    <field x="-2"/>
  </colFields>
  <colItems count="3">
    <i>
      <x/>
    </i>
    <i i="1">
      <x v="1"/>
    </i>
    <i i="2">
      <x v="2"/>
    </i>
  </colItems>
  <pageFields count="1">
    <pageField fld="0" hier="-1"/>
  </pageFields>
  <dataFields count="3">
    <dataField name="Suma de PRESUPUESTO TOTAL " fld="3" baseField="8" baseItem="0"/>
    <dataField name="Suma de RECURSO PROPIO" fld="4" baseField="8" baseItem="0"/>
    <dataField name="Suma de RECURSO EXTERNO" fld="5"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9"/>
  <sheetViews>
    <sheetView topLeftCell="A112" workbookViewId="0">
      <selection activeCell="E139" sqref="E139"/>
    </sheetView>
  </sheetViews>
  <sheetFormatPr baseColWidth="10" defaultRowHeight="15" x14ac:dyDescent="0.25"/>
  <cols>
    <col min="2" max="2" width="69.5703125" customWidth="1"/>
    <col min="3" max="3" width="36.85546875" customWidth="1"/>
  </cols>
  <sheetData>
    <row r="3" spans="2:3" x14ac:dyDescent="0.25">
      <c r="B3" s="92" t="s">
        <v>102</v>
      </c>
      <c r="C3" t="s">
        <v>298</v>
      </c>
    </row>
    <row r="5" spans="2:3" x14ac:dyDescent="0.25">
      <c r="B5" s="92" t="s">
        <v>376</v>
      </c>
      <c r="C5" t="s">
        <v>377</v>
      </c>
    </row>
    <row r="6" spans="2:3" x14ac:dyDescent="0.25">
      <c r="B6" s="93" t="s">
        <v>344</v>
      </c>
      <c r="C6" s="95">
        <v>23700</v>
      </c>
    </row>
    <row r="7" spans="2:3" x14ac:dyDescent="0.25">
      <c r="B7" s="94" t="s">
        <v>345</v>
      </c>
      <c r="C7" s="95">
        <v>23700</v>
      </c>
    </row>
    <row r="8" spans="2:3" x14ac:dyDescent="0.25">
      <c r="B8" s="93" t="s">
        <v>340</v>
      </c>
      <c r="C8" s="95">
        <v>169457.2</v>
      </c>
    </row>
    <row r="9" spans="2:3" x14ac:dyDescent="0.25">
      <c r="B9" s="94" t="s">
        <v>342</v>
      </c>
      <c r="C9" s="95">
        <v>128457.2</v>
      </c>
    </row>
    <row r="10" spans="2:3" x14ac:dyDescent="0.25">
      <c r="B10" s="94" t="s">
        <v>341</v>
      </c>
      <c r="C10" s="95">
        <v>41000</v>
      </c>
    </row>
    <row r="11" spans="2:3" x14ac:dyDescent="0.25">
      <c r="B11" s="93" t="s">
        <v>339</v>
      </c>
      <c r="C11" s="95">
        <v>516500</v>
      </c>
    </row>
    <row r="12" spans="2:3" x14ac:dyDescent="0.25">
      <c r="B12" s="94" t="s">
        <v>153</v>
      </c>
      <c r="C12" s="95">
        <v>337000</v>
      </c>
    </row>
    <row r="13" spans="2:3" x14ac:dyDescent="0.25">
      <c r="B13" s="94" t="s">
        <v>356</v>
      </c>
      <c r="C13" s="95">
        <v>179500</v>
      </c>
    </row>
    <row r="14" spans="2:3" x14ac:dyDescent="0.25">
      <c r="B14" s="93" t="s">
        <v>357</v>
      </c>
      <c r="C14" s="95">
        <v>4275224</v>
      </c>
    </row>
    <row r="15" spans="2:3" x14ac:dyDescent="0.25">
      <c r="B15" s="94" t="s">
        <v>355</v>
      </c>
      <c r="C15" s="95">
        <v>4275224</v>
      </c>
    </row>
    <row r="16" spans="2:3" x14ac:dyDescent="0.25">
      <c r="B16" s="93" t="s">
        <v>353</v>
      </c>
      <c r="C16" s="95">
        <v>59200</v>
      </c>
    </row>
    <row r="17" spans="2:3" x14ac:dyDescent="0.25">
      <c r="B17" s="94" t="s">
        <v>354</v>
      </c>
      <c r="C17" s="95">
        <v>59200</v>
      </c>
    </row>
    <row r="18" spans="2:3" x14ac:dyDescent="0.25">
      <c r="B18" s="93" t="s">
        <v>343</v>
      </c>
      <c r="C18" s="95">
        <v>2838877</v>
      </c>
    </row>
    <row r="19" spans="2:3" x14ac:dyDescent="0.25">
      <c r="B19" s="94" t="s">
        <v>349</v>
      </c>
      <c r="C19" s="95">
        <v>2130001</v>
      </c>
    </row>
    <row r="20" spans="2:3" x14ac:dyDescent="0.25">
      <c r="B20" s="94" t="s">
        <v>347</v>
      </c>
      <c r="C20" s="95">
        <v>50000</v>
      </c>
    </row>
    <row r="21" spans="2:3" x14ac:dyDescent="0.25">
      <c r="B21" s="94" t="s">
        <v>346</v>
      </c>
      <c r="C21" s="95">
        <v>658876</v>
      </c>
    </row>
    <row r="22" spans="2:3" x14ac:dyDescent="0.25">
      <c r="B22" s="93" t="s">
        <v>350</v>
      </c>
      <c r="C22" s="95">
        <v>583000</v>
      </c>
    </row>
    <row r="23" spans="2:3" x14ac:dyDescent="0.25">
      <c r="B23" s="94" t="s">
        <v>352</v>
      </c>
      <c r="C23" s="95">
        <v>375000</v>
      </c>
    </row>
    <row r="24" spans="2:3" x14ac:dyDescent="0.25">
      <c r="B24" s="94" t="s">
        <v>351</v>
      </c>
      <c r="C24" s="95">
        <v>208000</v>
      </c>
    </row>
    <row r="25" spans="2:3" x14ac:dyDescent="0.25">
      <c r="B25" s="93" t="s">
        <v>375</v>
      </c>
      <c r="C25" s="95">
        <v>8465958.1999999993</v>
      </c>
    </row>
    <row r="31" spans="2:3" x14ac:dyDescent="0.25">
      <c r="B31" s="92" t="s">
        <v>102</v>
      </c>
      <c r="C31" t="s">
        <v>300</v>
      </c>
    </row>
    <row r="33" spans="2:3" x14ac:dyDescent="0.25">
      <c r="B33" s="92" t="s">
        <v>376</v>
      </c>
      <c r="C33" t="s">
        <v>377</v>
      </c>
    </row>
    <row r="34" spans="2:3" x14ac:dyDescent="0.25">
      <c r="B34" s="93" t="s">
        <v>358</v>
      </c>
      <c r="C34" s="95">
        <v>1933050</v>
      </c>
    </row>
    <row r="35" spans="2:3" x14ac:dyDescent="0.25">
      <c r="B35" s="94" t="s">
        <v>308</v>
      </c>
      <c r="C35" s="95"/>
    </row>
    <row r="36" spans="2:3" x14ac:dyDescent="0.25">
      <c r="B36" s="94" t="s">
        <v>359</v>
      </c>
      <c r="C36" s="95">
        <v>1680000</v>
      </c>
    </row>
    <row r="37" spans="2:3" x14ac:dyDescent="0.25">
      <c r="B37" s="94" t="s">
        <v>360</v>
      </c>
      <c r="C37" s="95">
        <v>253050</v>
      </c>
    </row>
    <row r="38" spans="2:3" x14ac:dyDescent="0.25">
      <c r="B38" s="94" t="s">
        <v>301</v>
      </c>
      <c r="C38" s="95"/>
    </row>
    <row r="39" spans="2:3" x14ac:dyDescent="0.25">
      <c r="B39" s="94" t="s">
        <v>307</v>
      </c>
      <c r="C39" s="95"/>
    </row>
    <row r="40" spans="2:3" x14ac:dyDescent="0.25">
      <c r="B40" s="93" t="s">
        <v>361</v>
      </c>
      <c r="C40" s="95">
        <v>650000</v>
      </c>
    </row>
    <row r="41" spans="2:3" x14ac:dyDescent="0.25">
      <c r="B41" s="94" t="s">
        <v>362</v>
      </c>
      <c r="C41" s="95">
        <v>650000</v>
      </c>
    </row>
    <row r="42" spans="2:3" x14ac:dyDescent="0.25">
      <c r="B42" s="93" t="s">
        <v>375</v>
      </c>
      <c r="C42" s="95">
        <v>2583050</v>
      </c>
    </row>
    <row r="45" spans="2:3" ht="27.75" customHeight="1" x14ac:dyDescent="0.25">
      <c r="B45" s="92" t="s">
        <v>102</v>
      </c>
      <c r="C45" s="139" t="s">
        <v>304</v>
      </c>
    </row>
    <row r="47" spans="2:3" x14ac:dyDescent="0.25">
      <c r="B47" s="92" t="s">
        <v>376</v>
      </c>
      <c r="C47" t="s">
        <v>377</v>
      </c>
    </row>
    <row r="48" spans="2:3" x14ac:dyDescent="0.25">
      <c r="B48" s="93" t="s">
        <v>363</v>
      </c>
      <c r="C48" s="95">
        <v>1072000</v>
      </c>
    </row>
    <row r="49" spans="2:3" x14ac:dyDescent="0.25">
      <c r="B49" s="93" t="s">
        <v>397</v>
      </c>
      <c r="C49" s="95">
        <v>724137.44</v>
      </c>
    </row>
    <row r="50" spans="2:3" x14ac:dyDescent="0.25">
      <c r="B50" s="94" t="s">
        <v>303</v>
      </c>
      <c r="C50" s="95">
        <v>70600</v>
      </c>
    </row>
    <row r="51" spans="2:3" x14ac:dyDescent="0.25">
      <c r="B51" s="94" t="s">
        <v>398</v>
      </c>
      <c r="C51" s="95">
        <v>653537.43999999994</v>
      </c>
    </row>
    <row r="52" spans="2:3" x14ac:dyDescent="0.25">
      <c r="B52" s="93" t="s">
        <v>395</v>
      </c>
      <c r="C52" s="95">
        <v>599000</v>
      </c>
    </row>
    <row r="53" spans="2:3" x14ac:dyDescent="0.25">
      <c r="B53" s="94" t="s">
        <v>396</v>
      </c>
      <c r="C53" s="95">
        <v>509000</v>
      </c>
    </row>
    <row r="54" spans="2:3" x14ac:dyDescent="0.25">
      <c r="B54" s="94" t="s">
        <v>401</v>
      </c>
      <c r="C54" s="95">
        <v>90000</v>
      </c>
    </row>
    <row r="55" spans="2:3" x14ac:dyDescent="0.25">
      <c r="B55" s="93" t="s">
        <v>394</v>
      </c>
      <c r="C55" s="95">
        <v>162200</v>
      </c>
    </row>
    <row r="56" spans="2:3" x14ac:dyDescent="0.25">
      <c r="B56" s="94" t="s">
        <v>305</v>
      </c>
      <c r="C56" s="95">
        <v>162200</v>
      </c>
    </row>
    <row r="57" spans="2:3" x14ac:dyDescent="0.25">
      <c r="B57" s="93" t="s">
        <v>375</v>
      </c>
      <c r="C57" s="95">
        <v>2557337.44</v>
      </c>
    </row>
    <row r="71" spans="2:3" ht="30" x14ac:dyDescent="0.25">
      <c r="B71" s="92" t="s">
        <v>102</v>
      </c>
      <c r="C71" s="139" t="s">
        <v>297</v>
      </c>
    </row>
    <row r="73" spans="2:3" x14ac:dyDescent="0.25">
      <c r="B73" s="92" t="s">
        <v>376</v>
      </c>
      <c r="C73" t="s">
        <v>377</v>
      </c>
    </row>
    <row r="74" spans="2:3" x14ac:dyDescent="0.25">
      <c r="B74" s="93" t="s">
        <v>364</v>
      </c>
      <c r="C74" s="95">
        <v>575000</v>
      </c>
    </row>
    <row r="75" spans="2:3" x14ac:dyDescent="0.25">
      <c r="B75" s="94" t="s">
        <v>294</v>
      </c>
      <c r="C75" s="95">
        <v>575000</v>
      </c>
    </row>
    <row r="76" spans="2:3" x14ac:dyDescent="0.25">
      <c r="B76" s="93" t="s">
        <v>367</v>
      </c>
      <c r="C76" s="95">
        <v>1667061</v>
      </c>
    </row>
    <row r="77" spans="2:3" x14ac:dyDescent="0.25">
      <c r="B77" s="94" t="s">
        <v>309</v>
      </c>
      <c r="C77" s="95">
        <v>1667061</v>
      </c>
    </row>
    <row r="78" spans="2:3" x14ac:dyDescent="0.25">
      <c r="B78" s="93" t="s">
        <v>339</v>
      </c>
      <c r="C78" s="95">
        <v>430000</v>
      </c>
    </row>
    <row r="79" spans="2:3" x14ac:dyDescent="0.25">
      <c r="B79" s="94" t="s">
        <v>153</v>
      </c>
      <c r="C79" s="95">
        <v>13000</v>
      </c>
    </row>
    <row r="80" spans="2:3" x14ac:dyDescent="0.25">
      <c r="B80" s="94" t="s">
        <v>356</v>
      </c>
      <c r="C80" s="95">
        <v>2000</v>
      </c>
    </row>
    <row r="81" spans="2:3" x14ac:dyDescent="0.25">
      <c r="B81" s="94" t="s">
        <v>296</v>
      </c>
      <c r="C81" s="95">
        <v>240000</v>
      </c>
    </row>
    <row r="82" spans="2:3" x14ac:dyDescent="0.25">
      <c r="B82" s="94" t="s">
        <v>293</v>
      </c>
      <c r="C82" s="95">
        <v>175000</v>
      </c>
    </row>
    <row r="83" spans="2:3" x14ac:dyDescent="0.25">
      <c r="B83" s="93" t="s">
        <v>368</v>
      </c>
      <c r="C83" s="95">
        <v>122700</v>
      </c>
    </row>
    <row r="84" spans="2:3" x14ac:dyDescent="0.25">
      <c r="B84" s="94" t="s">
        <v>369</v>
      </c>
      <c r="C84" s="95">
        <v>52700</v>
      </c>
    </row>
    <row r="85" spans="2:3" x14ac:dyDescent="0.25">
      <c r="B85" s="94" t="s">
        <v>370</v>
      </c>
      <c r="C85" s="95">
        <v>20000</v>
      </c>
    </row>
    <row r="86" spans="2:3" x14ac:dyDescent="0.25">
      <c r="B86" s="94" t="s">
        <v>371</v>
      </c>
      <c r="C86" s="95">
        <v>50000</v>
      </c>
    </row>
    <row r="87" spans="2:3" x14ac:dyDescent="0.25">
      <c r="B87" s="93" t="s">
        <v>365</v>
      </c>
      <c r="C87" s="95">
        <v>150000</v>
      </c>
    </row>
    <row r="88" spans="2:3" x14ac:dyDescent="0.25">
      <c r="B88" s="94" t="s">
        <v>366</v>
      </c>
      <c r="C88" s="95">
        <v>150000</v>
      </c>
    </row>
    <row r="89" spans="2:3" x14ac:dyDescent="0.25">
      <c r="B89" s="93" t="s">
        <v>391</v>
      </c>
      <c r="C89" s="95">
        <v>40000</v>
      </c>
    </row>
    <row r="90" spans="2:3" x14ac:dyDescent="0.25">
      <c r="B90" s="94" t="s">
        <v>306</v>
      </c>
      <c r="C90" s="95">
        <v>40000</v>
      </c>
    </row>
    <row r="91" spans="2:3" x14ac:dyDescent="0.25">
      <c r="B91" s="93" t="s">
        <v>375</v>
      </c>
      <c r="C91" s="95">
        <v>2984761</v>
      </c>
    </row>
    <row r="96" spans="2:3" x14ac:dyDescent="0.25">
      <c r="B96" s="92" t="s">
        <v>102</v>
      </c>
      <c r="C96" s="139" t="s">
        <v>151</v>
      </c>
    </row>
    <row r="98" spans="2:3" x14ac:dyDescent="0.25">
      <c r="B98" s="92" t="s">
        <v>376</v>
      </c>
      <c r="C98" t="s">
        <v>377</v>
      </c>
    </row>
    <row r="99" spans="2:3" x14ac:dyDescent="0.25">
      <c r="B99" s="93" t="s">
        <v>392</v>
      </c>
      <c r="C99" s="95">
        <v>11119718</v>
      </c>
    </row>
    <row r="100" spans="2:3" x14ac:dyDescent="0.25">
      <c r="B100" s="94" t="s">
        <v>311</v>
      </c>
      <c r="C100" s="95">
        <v>4419718</v>
      </c>
    </row>
    <row r="101" spans="2:3" x14ac:dyDescent="0.25">
      <c r="B101" s="94" t="s">
        <v>310</v>
      </c>
      <c r="C101" s="95">
        <v>6700000</v>
      </c>
    </row>
    <row r="102" spans="2:3" x14ac:dyDescent="0.25">
      <c r="B102" s="93" t="s">
        <v>393</v>
      </c>
      <c r="C102" s="95">
        <v>6373000</v>
      </c>
    </row>
    <row r="103" spans="2:3" x14ac:dyDescent="0.25">
      <c r="B103" s="94" t="s">
        <v>313</v>
      </c>
      <c r="C103" s="95">
        <v>2100000</v>
      </c>
    </row>
    <row r="104" spans="2:3" x14ac:dyDescent="0.25">
      <c r="B104" s="94" t="s">
        <v>312</v>
      </c>
      <c r="C104" s="95">
        <v>4273000</v>
      </c>
    </row>
    <row r="105" spans="2:3" x14ac:dyDescent="0.25">
      <c r="B105" s="93" t="s">
        <v>375</v>
      </c>
      <c r="C105" s="95">
        <v>17492718</v>
      </c>
    </row>
    <row r="107" spans="2:3" x14ac:dyDescent="0.25">
      <c r="B107" s="92" t="s">
        <v>102</v>
      </c>
      <c r="C107" t="s">
        <v>299</v>
      </c>
    </row>
    <row r="109" spans="2:3" x14ac:dyDescent="0.25">
      <c r="B109" s="92" t="s">
        <v>376</v>
      </c>
      <c r="C109" t="s">
        <v>377</v>
      </c>
    </row>
    <row r="110" spans="2:3" x14ac:dyDescent="0.25">
      <c r="B110" s="93" t="s">
        <v>372</v>
      </c>
      <c r="C110" s="95">
        <v>5884097</v>
      </c>
    </row>
    <row r="111" spans="2:3" x14ac:dyDescent="0.25">
      <c r="B111" s="94" t="s">
        <v>125</v>
      </c>
      <c r="C111" s="95">
        <v>3035097</v>
      </c>
    </row>
    <row r="112" spans="2:3" x14ac:dyDescent="0.25">
      <c r="B112" s="94" t="s">
        <v>295</v>
      </c>
      <c r="C112" s="95">
        <v>1265000</v>
      </c>
    </row>
    <row r="113" spans="2:4" x14ac:dyDescent="0.25">
      <c r="B113" s="94" t="s">
        <v>387</v>
      </c>
      <c r="C113" s="95">
        <v>1584000</v>
      </c>
    </row>
    <row r="114" spans="2:4" x14ac:dyDescent="0.25">
      <c r="B114" s="94" t="s">
        <v>400</v>
      </c>
      <c r="C114" s="95"/>
    </row>
    <row r="115" spans="2:4" x14ac:dyDescent="0.25">
      <c r="B115" s="93" t="s">
        <v>375</v>
      </c>
      <c r="C115" s="95">
        <v>5884097</v>
      </c>
    </row>
    <row r="118" spans="2:4" x14ac:dyDescent="0.25">
      <c r="B118" s="92" t="s">
        <v>102</v>
      </c>
      <c r="C118" t="s">
        <v>154</v>
      </c>
    </row>
    <row r="120" spans="2:4" x14ac:dyDescent="0.25">
      <c r="B120" s="92" t="s">
        <v>376</v>
      </c>
      <c r="C120" t="s">
        <v>377</v>
      </c>
    </row>
    <row r="121" spans="2:4" x14ac:dyDescent="0.25">
      <c r="B121" s="93" t="s">
        <v>339</v>
      </c>
      <c r="C121" s="95">
        <v>339513.42000000004</v>
      </c>
    </row>
    <row r="122" spans="2:4" x14ac:dyDescent="0.25">
      <c r="B122" s="94" t="s">
        <v>390</v>
      </c>
      <c r="C122" s="95">
        <v>339513.42000000004</v>
      </c>
    </row>
    <row r="123" spans="2:4" x14ac:dyDescent="0.25">
      <c r="B123" s="93" t="s">
        <v>373</v>
      </c>
      <c r="C123" s="95">
        <v>291038</v>
      </c>
    </row>
    <row r="124" spans="2:4" x14ac:dyDescent="0.25">
      <c r="B124" s="94" t="s">
        <v>399</v>
      </c>
      <c r="C124" s="95">
        <v>51038</v>
      </c>
    </row>
    <row r="125" spans="2:4" x14ac:dyDescent="0.25">
      <c r="B125" s="94" t="s">
        <v>348</v>
      </c>
      <c r="C125" s="95">
        <v>30000</v>
      </c>
    </row>
    <row r="126" spans="2:4" x14ac:dyDescent="0.25">
      <c r="B126" s="94" t="s">
        <v>374</v>
      </c>
      <c r="C126" s="95">
        <v>20000</v>
      </c>
    </row>
    <row r="127" spans="2:4" x14ac:dyDescent="0.25">
      <c r="B127" s="94" t="s">
        <v>388</v>
      </c>
      <c r="C127" s="95">
        <v>178000</v>
      </c>
    </row>
    <row r="128" spans="2:4" x14ac:dyDescent="0.25">
      <c r="B128" s="94" t="s">
        <v>389</v>
      </c>
      <c r="C128" s="95">
        <v>12000</v>
      </c>
      <c r="D128" s="70"/>
    </row>
    <row r="129" spans="2:3" x14ac:dyDescent="0.25">
      <c r="B129" s="93" t="s">
        <v>375</v>
      </c>
      <c r="C129" s="95">
        <v>630551.42000000004</v>
      </c>
    </row>
  </sheetData>
  <pageMargins left="0.70866141732283472" right="0.70866141732283472" top="0.74803149606299213" bottom="0.74803149606299213" header="0.31496062992125984" footer="0.31496062992125984"/>
  <pageSetup paperSize="9" scale="7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7"/>
  <sheetViews>
    <sheetView topLeftCell="A143" workbookViewId="0">
      <selection activeCell="A7" sqref="A7"/>
    </sheetView>
  </sheetViews>
  <sheetFormatPr baseColWidth="10" defaultRowHeight="15" x14ac:dyDescent="0.25"/>
  <cols>
    <col min="1" max="1" width="165.7109375" customWidth="1"/>
    <col min="2" max="2" width="28.5703125" customWidth="1"/>
    <col min="3" max="3" width="24.85546875" customWidth="1"/>
    <col min="4" max="4" width="26.140625" customWidth="1"/>
    <col min="5" max="5" width="61.7109375" bestFit="1" customWidth="1"/>
    <col min="6" max="6" width="113.28515625" bestFit="1" customWidth="1"/>
    <col min="7" max="7" width="66.85546875" bestFit="1" customWidth="1"/>
    <col min="8" max="8" width="56.28515625" bestFit="1" customWidth="1"/>
    <col min="9" max="9" width="27.5703125" customWidth="1"/>
    <col min="10" max="10" width="23.7109375" customWidth="1"/>
    <col min="11" max="11" width="63.5703125" bestFit="1" customWidth="1"/>
    <col min="12" max="12" width="20.5703125" customWidth="1"/>
    <col min="13" max="13" width="29.42578125" customWidth="1"/>
    <col min="14" max="14" width="15" customWidth="1"/>
    <col min="15" max="15" width="63.42578125" bestFit="1" customWidth="1"/>
    <col min="16" max="16" width="95.140625" bestFit="1" customWidth="1"/>
    <col min="17" max="17" width="160.5703125" bestFit="1" customWidth="1"/>
    <col min="18" max="18" width="54.85546875" bestFit="1" customWidth="1"/>
    <col min="19" max="19" width="52.28515625" bestFit="1" customWidth="1"/>
    <col min="20" max="20" width="53.28515625" bestFit="1" customWidth="1"/>
    <col min="21" max="21" width="49.28515625" bestFit="1" customWidth="1"/>
    <col min="22" max="22" width="100.42578125" bestFit="1" customWidth="1"/>
    <col min="23" max="23" width="70.140625" bestFit="1" customWidth="1"/>
    <col min="24" max="24" width="33.7109375" customWidth="1"/>
    <col min="25" max="25" width="17.85546875" customWidth="1"/>
    <col min="26" max="26" width="51.5703125" bestFit="1" customWidth="1"/>
    <col min="27" max="27" width="13" customWidth="1"/>
    <col min="28" max="28" width="135" bestFit="1" customWidth="1"/>
    <col min="29" max="29" width="61.85546875" bestFit="1" customWidth="1"/>
    <col min="30" max="30" width="119.140625" bestFit="1" customWidth="1"/>
    <col min="31" max="31" width="28" customWidth="1"/>
    <col min="32" max="32" width="111" bestFit="1" customWidth="1"/>
    <col min="33" max="33" width="34.7109375" customWidth="1"/>
    <col min="34" max="34" width="40.7109375" customWidth="1"/>
    <col min="35" max="35" width="50.28515625" bestFit="1" customWidth="1"/>
    <col min="36" max="36" width="50.85546875" customWidth="1"/>
    <col min="37" max="37" width="127.28515625" bestFit="1" customWidth="1"/>
    <col min="38" max="38" width="66.42578125" bestFit="1" customWidth="1"/>
    <col min="39" max="39" width="77.5703125" bestFit="1" customWidth="1"/>
    <col min="40" max="40" width="67.7109375" bestFit="1" customWidth="1"/>
    <col min="41" max="41" width="67.140625" bestFit="1" customWidth="1"/>
    <col min="42" max="42" width="96.28515625" bestFit="1" customWidth="1"/>
    <col min="43" max="43" width="65.140625" bestFit="1" customWidth="1"/>
    <col min="44" max="44" width="133.28515625" bestFit="1" customWidth="1"/>
    <col min="45" max="45" width="62.140625" bestFit="1" customWidth="1"/>
    <col min="46" max="46" width="42.28515625" customWidth="1"/>
    <col min="47" max="47" width="37.140625" customWidth="1"/>
    <col min="48" max="48" width="98.42578125" bestFit="1" customWidth="1"/>
    <col min="49" max="49" width="92" bestFit="1" customWidth="1"/>
    <col min="50" max="50" width="25.7109375" customWidth="1"/>
    <col min="51" max="51" width="93.7109375" bestFit="1" customWidth="1"/>
    <col min="52" max="52" width="30.28515625" bestFit="1" customWidth="1"/>
    <col min="53" max="53" width="41" bestFit="1" customWidth="1"/>
    <col min="54" max="54" width="76.7109375" bestFit="1" customWidth="1"/>
    <col min="55" max="55" width="105.85546875" bestFit="1" customWidth="1"/>
    <col min="56" max="56" width="25.5703125" customWidth="1"/>
    <col min="57" max="57" width="86.28515625" bestFit="1" customWidth="1"/>
    <col min="58" max="58" width="66" bestFit="1" customWidth="1"/>
    <col min="59" max="59" width="49.28515625" customWidth="1"/>
    <col min="60" max="60" width="76" bestFit="1" customWidth="1"/>
    <col min="61" max="61" width="110.28515625" bestFit="1" customWidth="1"/>
    <col min="62" max="62" width="71.5703125" bestFit="1" customWidth="1"/>
    <col min="63" max="63" width="57.7109375" bestFit="1" customWidth="1"/>
    <col min="64" max="64" width="121.5703125" bestFit="1" customWidth="1"/>
    <col min="65" max="65" width="12.5703125" bestFit="1" customWidth="1"/>
  </cols>
  <sheetData>
    <row r="3" spans="1:4" x14ac:dyDescent="0.25">
      <c r="A3" s="92" t="s">
        <v>270</v>
      </c>
      <c r="B3" t="s">
        <v>94</v>
      </c>
    </row>
    <row r="5" spans="1:4" x14ac:dyDescent="0.25">
      <c r="A5" s="92" t="s">
        <v>376</v>
      </c>
      <c r="B5" t="s">
        <v>454</v>
      </c>
      <c r="C5" t="s">
        <v>377</v>
      </c>
      <c r="D5" t="s">
        <v>455</v>
      </c>
    </row>
    <row r="6" spans="1:4" x14ac:dyDescent="0.25">
      <c r="A6" s="93" t="s">
        <v>344</v>
      </c>
      <c r="B6" s="95">
        <v>23700</v>
      </c>
      <c r="C6" s="95">
        <v>23700</v>
      </c>
      <c r="D6" s="95">
        <v>0</v>
      </c>
    </row>
    <row r="7" spans="1:4" x14ac:dyDescent="0.25">
      <c r="A7" s="94" t="s">
        <v>345</v>
      </c>
      <c r="B7" s="95">
        <v>23700</v>
      </c>
      <c r="C7" s="95">
        <v>23700</v>
      </c>
      <c r="D7" s="95">
        <v>0</v>
      </c>
    </row>
    <row r="8" spans="1:4" x14ac:dyDescent="0.25">
      <c r="A8" s="215" t="s">
        <v>14</v>
      </c>
      <c r="B8" s="95">
        <v>23700</v>
      </c>
      <c r="C8" s="95">
        <v>23700</v>
      </c>
      <c r="D8" s="95">
        <v>0</v>
      </c>
    </row>
    <row r="9" spans="1:4" x14ac:dyDescent="0.25">
      <c r="A9" s="216" t="s">
        <v>32</v>
      </c>
      <c r="B9" s="95">
        <v>23700</v>
      </c>
      <c r="C9" s="95">
        <v>23700</v>
      </c>
      <c r="D9" s="95">
        <v>0</v>
      </c>
    </row>
    <row r="10" spans="1:4" x14ac:dyDescent="0.25">
      <c r="A10" s="93" t="s">
        <v>340</v>
      </c>
      <c r="B10" s="95">
        <v>169457.2</v>
      </c>
      <c r="C10" s="95">
        <v>169457.2</v>
      </c>
      <c r="D10" s="95">
        <v>0</v>
      </c>
    </row>
    <row r="11" spans="1:4" x14ac:dyDescent="0.25">
      <c r="A11" s="94" t="s">
        <v>342</v>
      </c>
      <c r="B11" s="95">
        <v>128457.2</v>
      </c>
      <c r="C11" s="95">
        <v>128457.2</v>
      </c>
      <c r="D11" s="95">
        <v>0</v>
      </c>
    </row>
    <row r="12" spans="1:4" x14ac:dyDescent="0.25">
      <c r="A12" s="215" t="s">
        <v>87</v>
      </c>
      <c r="B12" s="95">
        <v>128457.2</v>
      </c>
      <c r="C12" s="95">
        <v>128457.2</v>
      </c>
      <c r="D12" s="95">
        <v>0</v>
      </c>
    </row>
    <row r="13" spans="1:4" x14ac:dyDescent="0.25">
      <c r="A13" s="216" t="s">
        <v>32</v>
      </c>
      <c r="B13" s="95">
        <v>128457.2</v>
      </c>
      <c r="C13" s="95">
        <v>128457.2</v>
      </c>
      <c r="D13" s="95">
        <v>0</v>
      </c>
    </row>
    <row r="14" spans="1:4" x14ac:dyDescent="0.25">
      <c r="A14" s="94" t="s">
        <v>341</v>
      </c>
      <c r="B14" s="95">
        <v>41000</v>
      </c>
      <c r="C14" s="95">
        <v>41000</v>
      </c>
      <c r="D14" s="95">
        <v>0</v>
      </c>
    </row>
    <row r="15" spans="1:4" x14ac:dyDescent="0.25">
      <c r="A15" s="215" t="s">
        <v>11</v>
      </c>
      <c r="B15" s="95">
        <v>41000</v>
      </c>
      <c r="C15" s="95">
        <v>41000</v>
      </c>
      <c r="D15" s="95">
        <v>0</v>
      </c>
    </row>
    <row r="16" spans="1:4" x14ac:dyDescent="0.25">
      <c r="A16" s="216" t="s">
        <v>32</v>
      </c>
      <c r="B16" s="95">
        <v>41000</v>
      </c>
      <c r="C16" s="95">
        <v>41000</v>
      </c>
      <c r="D16" s="95">
        <v>0</v>
      </c>
    </row>
    <row r="17" spans="1:4" x14ac:dyDescent="0.25">
      <c r="A17" s="93" t="s">
        <v>358</v>
      </c>
      <c r="B17" s="95">
        <v>200000</v>
      </c>
      <c r="C17" s="95">
        <v>200000</v>
      </c>
      <c r="D17" s="95">
        <v>0</v>
      </c>
    </row>
    <row r="18" spans="1:4" x14ac:dyDescent="0.25">
      <c r="A18" s="94" t="s">
        <v>308</v>
      </c>
      <c r="B18" s="95"/>
      <c r="C18" s="95"/>
      <c r="D18" s="95"/>
    </row>
    <row r="19" spans="1:4" x14ac:dyDescent="0.25">
      <c r="A19" s="215" t="s">
        <v>203</v>
      </c>
      <c r="B19" s="95"/>
      <c r="C19" s="95"/>
      <c r="D19" s="95"/>
    </row>
    <row r="20" spans="1:4" x14ac:dyDescent="0.25">
      <c r="A20" s="216" t="s">
        <v>314</v>
      </c>
      <c r="B20" s="95"/>
      <c r="C20" s="95"/>
      <c r="D20" s="95"/>
    </row>
    <row r="21" spans="1:4" x14ac:dyDescent="0.25">
      <c r="A21" s="215" t="s">
        <v>199</v>
      </c>
      <c r="B21" s="95"/>
      <c r="C21" s="95"/>
      <c r="D21" s="95"/>
    </row>
    <row r="22" spans="1:4" x14ac:dyDescent="0.25">
      <c r="A22" s="216" t="s">
        <v>314</v>
      </c>
      <c r="B22" s="95"/>
      <c r="C22" s="95"/>
      <c r="D22" s="95"/>
    </row>
    <row r="23" spans="1:4" x14ac:dyDescent="0.25">
      <c r="A23" s="215" t="s">
        <v>198</v>
      </c>
      <c r="B23" s="95"/>
      <c r="C23" s="95"/>
      <c r="D23" s="95"/>
    </row>
    <row r="24" spans="1:4" x14ac:dyDescent="0.25">
      <c r="A24" s="216" t="s">
        <v>314</v>
      </c>
      <c r="B24" s="95"/>
      <c r="C24" s="95"/>
      <c r="D24" s="95"/>
    </row>
    <row r="25" spans="1:4" x14ac:dyDescent="0.25">
      <c r="A25" s="215" t="s">
        <v>201</v>
      </c>
      <c r="B25" s="95"/>
      <c r="C25" s="95"/>
      <c r="D25" s="95"/>
    </row>
    <row r="26" spans="1:4" x14ac:dyDescent="0.25">
      <c r="A26" s="216" t="s">
        <v>314</v>
      </c>
      <c r="B26" s="95"/>
      <c r="C26" s="95"/>
      <c r="D26" s="95"/>
    </row>
    <row r="27" spans="1:4" x14ac:dyDescent="0.25">
      <c r="A27" s="215" t="s">
        <v>200</v>
      </c>
      <c r="B27" s="95"/>
      <c r="C27" s="95"/>
      <c r="D27" s="95"/>
    </row>
    <row r="28" spans="1:4" x14ac:dyDescent="0.25">
      <c r="A28" s="216" t="s">
        <v>314</v>
      </c>
      <c r="B28" s="95"/>
      <c r="C28" s="95"/>
      <c r="D28" s="95"/>
    </row>
    <row r="29" spans="1:4" x14ac:dyDescent="0.25">
      <c r="A29" s="215" t="s">
        <v>202</v>
      </c>
      <c r="B29" s="95"/>
      <c r="C29" s="95"/>
      <c r="D29" s="95"/>
    </row>
    <row r="30" spans="1:4" x14ac:dyDescent="0.25">
      <c r="A30" s="216" t="s">
        <v>314</v>
      </c>
      <c r="B30" s="95"/>
      <c r="C30" s="95"/>
      <c r="D30" s="95"/>
    </row>
    <row r="31" spans="1:4" x14ac:dyDescent="0.25">
      <c r="A31" s="94" t="s">
        <v>419</v>
      </c>
      <c r="B31" s="95">
        <v>200000</v>
      </c>
      <c r="C31" s="95">
        <v>200000</v>
      </c>
      <c r="D31" s="95">
        <v>0</v>
      </c>
    </row>
    <row r="32" spans="1:4" x14ac:dyDescent="0.25">
      <c r="A32" s="215" t="s">
        <v>13</v>
      </c>
      <c r="B32" s="95">
        <v>200000</v>
      </c>
      <c r="C32" s="95">
        <v>200000</v>
      </c>
      <c r="D32" s="95">
        <v>0</v>
      </c>
    </row>
    <row r="33" spans="1:4" x14ac:dyDescent="0.25">
      <c r="A33" s="216" t="s">
        <v>32</v>
      </c>
      <c r="B33" s="95">
        <v>200000</v>
      </c>
      <c r="C33" s="95">
        <v>200000</v>
      </c>
      <c r="D33" s="95">
        <v>0</v>
      </c>
    </row>
    <row r="34" spans="1:4" x14ac:dyDescent="0.25">
      <c r="A34" s="94" t="s">
        <v>301</v>
      </c>
      <c r="B34" s="95"/>
      <c r="C34" s="95"/>
      <c r="D34" s="95"/>
    </row>
    <row r="35" spans="1:4" x14ac:dyDescent="0.25">
      <c r="A35" s="215" t="s">
        <v>194</v>
      </c>
      <c r="B35" s="95"/>
      <c r="C35" s="95"/>
      <c r="D35" s="95"/>
    </row>
    <row r="36" spans="1:4" x14ac:dyDescent="0.25">
      <c r="A36" s="216" t="s">
        <v>273</v>
      </c>
      <c r="B36" s="95"/>
      <c r="C36" s="95"/>
      <c r="D36" s="95"/>
    </row>
    <row r="37" spans="1:4" x14ac:dyDescent="0.25">
      <c r="A37" s="94" t="s">
        <v>307</v>
      </c>
      <c r="B37" s="95"/>
      <c r="C37" s="95"/>
      <c r="D37" s="95"/>
    </row>
    <row r="38" spans="1:4" x14ac:dyDescent="0.25">
      <c r="A38" s="215" t="s">
        <v>195</v>
      </c>
      <c r="B38" s="95"/>
      <c r="C38" s="95"/>
      <c r="D38" s="95"/>
    </row>
    <row r="39" spans="1:4" x14ac:dyDescent="0.25">
      <c r="A39" s="216" t="s">
        <v>273</v>
      </c>
      <c r="B39" s="95"/>
      <c r="C39" s="95"/>
      <c r="D39" s="95"/>
    </row>
    <row r="40" spans="1:4" x14ac:dyDescent="0.25">
      <c r="A40" s="215" t="s">
        <v>196</v>
      </c>
      <c r="B40" s="95"/>
      <c r="C40" s="95"/>
      <c r="D40" s="95"/>
    </row>
    <row r="41" spans="1:4" x14ac:dyDescent="0.25">
      <c r="A41" s="216" t="s">
        <v>273</v>
      </c>
      <c r="B41" s="95"/>
      <c r="C41" s="95"/>
      <c r="D41" s="95"/>
    </row>
    <row r="42" spans="1:4" x14ac:dyDescent="0.25">
      <c r="A42" s="93" t="s">
        <v>372</v>
      </c>
      <c r="B42" s="95">
        <v>1254000</v>
      </c>
      <c r="C42" s="95">
        <v>1254000</v>
      </c>
      <c r="D42" s="95">
        <v>0</v>
      </c>
    </row>
    <row r="43" spans="1:4" x14ac:dyDescent="0.25">
      <c r="A43" s="94" t="s">
        <v>387</v>
      </c>
      <c r="B43" s="95">
        <v>1254000</v>
      </c>
      <c r="C43" s="95">
        <v>1254000</v>
      </c>
      <c r="D43" s="95">
        <v>0</v>
      </c>
    </row>
    <row r="44" spans="1:4" x14ac:dyDescent="0.25">
      <c r="A44" s="215" t="s">
        <v>34</v>
      </c>
      <c r="B44" s="95">
        <v>90000</v>
      </c>
      <c r="C44" s="95">
        <v>90000</v>
      </c>
      <c r="D44" s="95">
        <v>0</v>
      </c>
    </row>
    <row r="45" spans="1:4" x14ac:dyDescent="0.25">
      <c r="A45" s="216" t="s">
        <v>32</v>
      </c>
      <c r="B45" s="95">
        <v>90000</v>
      </c>
      <c r="C45" s="95">
        <v>90000</v>
      </c>
      <c r="D45" s="95">
        <v>0</v>
      </c>
    </row>
    <row r="46" spans="1:4" x14ac:dyDescent="0.25">
      <c r="A46" s="215" t="s">
        <v>192</v>
      </c>
      <c r="B46" s="95">
        <v>444000</v>
      </c>
      <c r="C46" s="95">
        <v>444000</v>
      </c>
      <c r="D46" s="95"/>
    </row>
    <row r="47" spans="1:4" x14ac:dyDescent="0.25">
      <c r="A47" s="216" t="s">
        <v>192</v>
      </c>
      <c r="B47" s="95">
        <v>444000</v>
      </c>
      <c r="C47" s="95">
        <v>444000</v>
      </c>
      <c r="D47" s="95"/>
    </row>
    <row r="48" spans="1:4" x14ac:dyDescent="0.25">
      <c r="A48" s="215" t="s">
        <v>30</v>
      </c>
      <c r="B48" s="95">
        <v>50000</v>
      </c>
      <c r="C48" s="95">
        <v>50000</v>
      </c>
      <c r="D48" s="95"/>
    </row>
    <row r="49" spans="1:4" x14ac:dyDescent="0.25">
      <c r="A49" s="216" t="s">
        <v>31</v>
      </c>
      <c r="B49" s="95">
        <v>50000</v>
      </c>
      <c r="C49" s="95">
        <v>50000</v>
      </c>
      <c r="D49" s="95"/>
    </row>
    <row r="50" spans="1:4" x14ac:dyDescent="0.25">
      <c r="A50" s="215" t="s">
        <v>26</v>
      </c>
      <c r="B50" s="95">
        <v>90000</v>
      </c>
      <c r="C50" s="95">
        <v>90000</v>
      </c>
      <c r="D50" s="95"/>
    </row>
    <row r="51" spans="1:4" x14ac:dyDescent="0.25">
      <c r="A51" s="216" t="s">
        <v>31</v>
      </c>
      <c r="B51" s="95">
        <v>90000</v>
      </c>
      <c r="C51" s="95">
        <v>90000</v>
      </c>
      <c r="D51" s="95"/>
    </row>
    <row r="52" spans="1:4" x14ac:dyDescent="0.25">
      <c r="A52" s="215" t="s">
        <v>25</v>
      </c>
      <c r="B52" s="95">
        <v>50000</v>
      </c>
      <c r="C52" s="95">
        <v>50000</v>
      </c>
      <c r="D52" s="95">
        <v>0</v>
      </c>
    </row>
    <row r="53" spans="1:4" x14ac:dyDescent="0.25">
      <c r="A53" s="216" t="s">
        <v>31</v>
      </c>
      <c r="B53" s="95">
        <v>50000</v>
      </c>
      <c r="C53" s="95">
        <v>50000</v>
      </c>
      <c r="D53" s="95">
        <v>0</v>
      </c>
    </row>
    <row r="54" spans="1:4" x14ac:dyDescent="0.25">
      <c r="A54" s="215" t="s">
        <v>29</v>
      </c>
      <c r="B54" s="95">
        <v>90000</v>
      </c>
      <c r="C54" s="95">
        <v>90000</v>
      </c>
      <c r="D54" s="95"/>
    </row>
    <row r="55" spans="1:4" x14ac:dyDescent="0.25">
      <c r="A55" s="216" t="s">
        <v>31</v>
      </c>
      <c r="B55" s="95">
        <v>90000</v>
      </c>
      <c r="C55" s="95">
        <v>90000</v>
      </c>
      <c r="D55" s="95"/>
    </row>
    <row r="56" spans="1:4" x14ac:dyDescent="0.25">
      <c r="A56" s="215" t="s">
        <v>28</v>
      </c>
      <c r="B56" s="95">
        <v>30000</v>
      </c>
      <c r="C56" s="95">
        <v>30000</v>
      </c>
      <c r="D56" s="95"/>
    </row>
    <row r="57" spans="1:4" x14ac:dyDescent="0.25">
      <c r="A57" s="216" t="s">
        <v>31</v>
      </c>
      <c r="B57" s="95">
        <v>30000</v>
      </c>
      <c r="C57" s="95">
        <v>30000</v>
      </c>
      <c r="D57" s="95"/>
    </row>
    <row r="58" spans="1:4" x14ac:dyDescent="0.25">
      <c r="A58" s="215" t="s">
        <v>186</v>
      </c>
      <c r="B58" s="95">
        <v>80000</v>
      </c>
      <c r="C58" s="95">
        <v>80000</v>
      </c>
      <c r="D58" s="95"/>
    </row>
    <row r="59" spans="1:4" x14ac:dyDescent="0.25">
      <c r="A59" s="216" t="s">
        <v>31</v>
      </c>
      <c r="B59" s="95">
        <v>80000</v>
      </c>
      <c r="C59" s="95">
        <v>80000</v>
      </c>
      <c r="D59" s="95"/>
    </row>
    <row r="60" spans="1:4" x14ac:dyDescent="0.25">
      <c r="A60" s="215" t="s">
        <v>184</v>
      </c>
      <c r="B60" s="95">
        <v>60000</v>
      </c>
      <c r="C60" s="95">
        <v>60000</v>
      </c>
      <c r="D60" s="95"/>
    </row>
    <row r="61" spans="1:4" x14ac:dyDescent="0.25">
      <c r="A61" s="216" t="s">
        <v>31</v>
      </c>
      <c r="B61" s="95">
        <v>60000</v>
      </c>
      <c r="C61" s="95">
        <v>60000</v>
      </c>
      <c r="D61" s="95"/>
    </row>
    <row r="62" spans="1:4" x14ac:dyDescent="0.25">
      <c r="A62" s="215" t="s">
        <v>187</v>
      </c>
      <c r="B62" s="95">
        <v>50000</v>
      </c>
      <c r="C62" s="95">
        <v>50000</v>
      </c>
      <c r="D62" s="95"/>
    </row>
    <row r="63" spans="1:4" x14ac:dyDescent="0.25">
      <c r="A63" s="216" t="s">
        <v>31</v>
      </c>
      <c r="B63" s="95">
        <v>50000</v>
      </c>
      <c r="C63" s="95">
        <v>50000</v>
      </c>
      <c r="D63" s="95"/>
    </row>
    <row r="64" spans="1:4" x14ac:dyDescent="0.25">
      <c r="A64" s="215" t="s">
        <v>188</v>
      </c>
      <c r="B64" s="95">
        <v>50000</v>
      </c>
      <c r="C64" s="95">
        <v>50000</v>
      </c>
      <c r="D64" s="95"/>
    </row>
    <row r="65" spans="1:4" x14ac:dyDescent="0.25">
      <c r="A65" s="216" t="s">
        <v>31</v>
      </c>
      <c r="B65" s="95">
        <v>50000</v>
      </c>
      <c r="C65" s="95">
        <v>50000</v>
      </c>
      <c r="D65" s="95"/>
    </row>
    <row r="66" spans="1:4" x14ac:dyDescent="0.25">
      <c r="A66" s="215" t="s">
        <v>183</v>
      </c>
      <c r="B66" s="95">
        <v>50000</v>
      </c>
      <c r="C66" s="95">
        <v>50000</v>
      </c>
      <c r="D66" s="95"/>
    </row>
    <row r="67" spans="1:4" x14ac:dyDescent="0.25">
      <c r="A67" s="216" t="s">
        <v>31</v>
      </c>
      <c r="B67" s="95">
        <v>50000</v>
      </c>
      <c r="C67" s="95">
        <v>50000</v>
      </c>
      <c r="D67" s="95"/>
    </row>
    <row r="68" spans="1:4" x14ac:dyDescent="0.25">
      <c r="A68" s="215" t="s">
        <v>185</v>
      </c>
      <c r="B68" s="95">
        <v>50000</v>
      </c>
      <c r="C68" s="95">
        <v>50000</v>
      </c>
      <c r="D68" s="95"/>
    </row>
    <row r="69" spans="1:4" x14ac:dyDescent="0.25">
      <c r="A69" s="216" t="s">
        <v>31</v>
      </c>
      <c r="B69" s="95">
        <v>50000</v>
      </c>
      <c r="C69" s="95">
        <v>50000</v>
      </c>
      <c r="D69" s="95"/>
    </row>
    <row r="70" spans="1:4" x14ac:dyDescent="0.25">
      <c r="A70" s="215" t="s">
        <v>189</v>
      </c>
      <c r="B70" s="95">
        <v>70000</v>
      </c>
      <c r="C70" s="95">
        <v>70000</v>
      </c>
      <c r="D70" s="95"/>
    </row>
    <row r="71" spans="1:4" x14ac:dyDescent="0.25">
      <c r="A71" s="216" t="s">
        <v>31</v>
      </c>
      <c r="B71" s="95">
        <v>70000</v>
      </c>
      <c r="C71" s="95">
        <v>70000</v>
      </c>
      <c r="D71" s="95"/>
    </row>
    <row r="72" spans="1:4" x14ac:dyDescent="0.25">
      <c r="A72" s="94" t="s">
        <v>400</v>
      </c>
      <c r="B72" s="95"/>
      <c r="C72" s="95"/>
      <c r="D72" s="95"/>
    </row>
    <row r="73" spans="1:4" x14ac:dyDescent="0.25">
      <c r="A73" s="215" t="s">
        <v>197</v>
      </c>
      <c r="B73" s="95"/>
      <c r="C73" s="95"/>
      <c r="D73" s="95"/>
    </row>
    <row r="74" spans="1:4" x14ac:dyDescent="0.25">
      <c r="A74" s="216" t="s">
        <v>273</v>
      </c>
      <c r="B74" s="95"/>
      <c r="C74" s="95"/>
      <c r="D74" s="95"/>
    </row>
    <row r="75" spans="1:4" x14ac:dyDescent="0.25">
      <c r="A75" s="93" t="s">
        <v>339</v>
      </c>
      <c r="B75" s="95"/>
      <c r="C75" s="95"/>
      <c r="D75" s="95"/>
    </row>
    <row r="76" spans="1:4" x14ac:dyDescent="0.25">
      <c r="A76" s="94" t="s">
        <v>153</v>
      </c>
      <c r="B76" s="95"/>
      <c r="C76" s="95"/>
      <c r="D76" s="95"/>
    </row>
    <row r="77" spans="1:4" x14ac:dyDescent="0.25">
      <c r="A77" s="215" t="s">
        <v>205</v>
      </c>
      <c r="B77" s="95"/>
      <c r="C77" s="95"/>
      <c r="D77" s="95"/>
    </row>
    <row r="78" spans="1:4" x14ac:dyDescent="0.25">
      <c r="A78" s="216" t="s">
        <v>208</v>
      </c>
      <c r="B78" s="95"/>
      <c r="C78" s="95"/>
      <c r="D78" s="95"/>
    </row>
    <row r="79" spans="1:4" x14ac:dyDescent="0.25">
      <c r="A79" s="215" t="s">
        <v>206</v>
      </c>
      <c r="B79" s="95"/>
      <c r="C79" s="95"/>
      <c r="D79" s="95"/>
    </row>
    <row r="80" spans="1:4" x14ac:dyDescent="0.25">
      <c r="A80" s="216" t="s">
        <v>208</v>
      </c>
      <c r="B80" s="95"/>
      <c r="C80" s="95"/>
      <c r="D80" s="95"/>
    </row>
    <row r="81" spans="1:4" x14ac:dyDescent="0.25">
      <c r="A81" s="215" t="s">
        <v>207</v>
      </c>
      <c r="B81" s="95"/>
      <c r="C81" s="95"/>
      <c r="D81" s="95"/>
    </row>
    <row r="82" spans="1:4" x14ac:dyDescent="0.25">
      <c r="A82" s="216" t="s">
        <v>208</v>
      </c>
      <c r="B82" s="95"/>
      <c r="C82" s="95"/>
      <c r="D82" s="95"/>
    </row>
    <row r="83" spans="1:4" x14ac:dyDescent="0.25">
      <c r="A83" s="215" t="s">
        <v>204</v>
      </c>
      <c r="B83" s="95"/>
      <c r="C83" s="95"/>
      <c r="D83" s="95"/>
    </row>
    <row r="84" spans="1:4" x14ac:dyDescent="0.25">
      <c r="A84" s="216" t="s">
        <v>208</v>
      </c>
      <c r="B84" s="95"/>
      <c r="C84" s="95"/>
      <c r="D84" s="95"/>
    </row>
    <row r="85" spans="1:4" x14ac:dyDescent="0.25">
      <c r="A85" s="93" t="s">
        <v>363</v>
      </c>
      <c r="B85" s="95">
        <v>72000</v>
      </c>
      <c r="C85" s="95">
        <v>72000</v>
      </c>
      <c r="D85" s="95">
        <v>0</v>
      </c>
    </row>
    <row r="86" spans="1:4" x14ac:dyDescent="0.25">
      <c r="A86" s="94" t="s">
        <v>302</v>
      </c>
      <c r="B86" s="95">
        <v>72000</v>
      </c>
      <c r="C86" s="95">
        <v>72000</v>
      </c>
      <c r="D86" s="95">
        <v>0</v>
      </c>
    </row>
    <row r="87" spans="1:4" x14ac:dyDescent="0.25">
      <c r="A87" s="215" t="s">
        <v>36</v>
      </c>
      <c r="B87" s="95">
        <v>72000</v>
      </c>
      <c r="C87" s="95">
        <v>72000</v>
      </c>
      <c r="D87" s="95">
        <v>0</v>
      </c>
    </row>
    <row r="88" spans="1:4" x14ac:dyDescent="0.25">
      <c r="A88" s="216" t="s">
        <v>32</v>
      </c>
      <c r="B88" s="95">
        <v>72000</v>
      </c>
      <c r="C88" s="95">
        <v>72000</v>
      </c>
      <c r="D88" s="95">
        <v>0</v>
      </c>
    </row>
    <row r="89" spans="1:4" x14ac:dyDescent="0.25">
      <c r="A89" s="93" t="s">
        <v>423</v>
      </c>
      <c r="B89" s="95">
        <v>65000</v>
      </c>
      <c r="C89" s="95">
        <v>65000</v>
      </c>
      <c r="D89" s="95">
        <v>0</v>
      </c>
    </row>
    <row r="90" spans="1:4" x14ac:dyDescent="0.25">
      <c r="A90" s="94" t="s">
        <v>424</v>
      </c>
      <c r="B90" s="95">
        <v>65000</v>
      </c>
      <c r="C90" s="95">
        <v>65000</v>
      </c>
      <c r="D90" s="95">
        <v>0</v>
      </c>
    </row>
    <row r="91" spans="1:4" x14ac:dyDescent="0.25">
      <c r="A91" s="215" t="s">
        <v>20</v>
      </c>
      <c r="B91" s="95">
        <v>25000</v>
      </c>
      <c r="C91" s="95">
        <v>25000</v>
      </c>
      <c r="D91" s="95">
        <v>0</v>
      </c>
    </row>
    <row r="92" spans="1:4" x14ac:dyDescent="0.25">
      <c r="A92" s="216" t="s">
        <v>32</v>
      </c>
      <c r="B92" s="95">
        <v>25000</v>
      </c>
      <c r="C92" s="95">
        <v>25000</v>
      </c>
      <c r="D92" s="95">
        <v>0</v>
      </c>
    </row>
    <row r="93" spans="1:4" x14ac:dyDescent="0.25">
      <c r="A93" s="215" t="s">
        <v>37</v>
      </c>
      <c r="B93" s="95">
        <v>40000</v>
      </c>
      <c r="C93" s="95">
        <v>40000</v>
      </c>
      <c r="D93" s="95">
        <v>0</v>
      </c>
    </row>
    <row r="94" spans="1:4" x14ac:dyDescent="0.25">
      <c r="A94" s="216" t="s">
        <v>32</v>
      </c>
      <c r="B94" s="95">
        <v>40000</v>
      </c>
      <c r="C94" s="95">
        <v>40000</v>
      </c>
      <c r="D94" s="95">
        <v>0</v>
      </c>
    </row>
    <row r="95" spans="1:4" x14ac:dyDescent="0.25">
      <c r="A95" s="93" t="s">
        <v>343</v>
      </c>
      <c r="B95" s="95">
        <v>2838877</v>
      </c>
      <c r="C95" s="95">
        <v>2838877</v>
      </c>
      <c r="D95" s="95">
        <v>0</v>
      </c>
    </row>
    <row r="96" spans="1:4" x14ac:dyDescent="0.25">
      <c r="A96" s="94" t="s">
        <v>349</v>
      </c>
      <c r="B96" s="95">
        <v>2130001</v>
      </c>
      <c r="C96" s="95">
        <v>2130001</v>
      </c>
      <c r="D96" s="95">
        <v>0</v>
      </c>
    </row>
    <row r="97" spans="1:4" x14ac:dyDescent="0.25">
      <c r="A97" s="215" t="s">
        <v>191</v>
      </c>
      <c r="B97" s="95">
        <v>729000</v>
      </c>
      <c r="C97" s="95">
        <v>729000</v>
      </c>
      <c r="D97" s="95"/>
    </row>
    <row r="98" spans="1:4" x14ac:dyDescent="0.25">
      <c r="A98" s="216" t="s">
        <v>191</v>
      </c>
      <c r="B98" s="95">
        <v>729000</v>
      </c>
      <c r="C98" s="95">
        <v>729000</v>
      </c>
      <c r="D98" s="95"/>
    </row>
    <row r="99" spans="1:4" x14ac:dyDescent="0.25">
      <c r="A99" s="215" t="s">
        <v>181</v>
      </c>
      <c r="B99" s="95">
        <v>65000</v>
      </c>
      <c r="C99" s="95">
        <v>65000</v>
      </c>
      <c r="D99" s="95">
        <v>0</v>
      </c>
    </row>
    <row r="100" spans="1:4" x14ac:dyDescent="0.25">
      <c r="A100" s="216" t="s">
        <v>32</v>
      </c>
      <c r="B100" s="95">
        <v>65000</v>
      </c>
      <c r="C100" s="95">
        <v>65000</v>
      </c>
      <c r="D100" s="95">
        <v>0</v>
      </c>
    </row>
    <row r="101" spans="1:4" x14ac:dyDescent="0.25">
      <c r="A101" s="215" t="s">
        <v>22</v>
      </c>
      <c r="B101" s="95">
        <v>20000</v>
      </c>
      <c r="C101" s="95">
        <v>20000</v>
      </c>
      <c r="D101" s="95">
        <v>0</v>
      </c>
    </row>
    <row r="102" spans="1:4" x14ac:dyDescent="0.25">
      <c r="A102" s="216" t="s">
        <v>32</v>
      </c>
      <c r="B102" s="95">
        <v>20000</v>
      </c>
      <c r="C102" s="95">
        <v>20000</v>
      </c>
      <c r="D102" s="95">
        <v>0</v>
      </c>
    </row>
    <row r="103" spans="1:4" x14ac:dyDescent="0.25">
      <c r="A103" s="215" t="s">
        <v>283</v>
      </c>
      <c r="B103" s="95">
        <v>400000</v>
      </c>
      <c r="C103" s="95">
        <v>400000</v>
      </c>
      <c r="D103" s="95"/>
    </row>
    <row r="104" spans="1:4" x14ac:dyDescent="0.25">
      <c r="A104" s="216" t="s">
        <v>283</v>
      </c>
      <c r="B104" s="95">
        <v>400000</v>
      </c>
      <c r="C104" s="95">
        <v>400000</v>
      </c>
      <c r="D104" s="95"/>
    </row>
    <row r="105" spans="1:4" x14ac:dyDescent="0.25">
      <c r="A105" s="215" t="s">
        <v>24</v>
      </c>
      <c r="B105" s="95">
        <v>1</v>
      </c>
      <c r="C105" s="95">
        <v>1</v>
      </c>
      <c r="D105" s="95">
        <v>0</v>
      </c>
    </row>
    <row r="106" spans="1:4" x14ac:dyDescent="0.25">
      <c r="A106" s="216" t="s">
        <v>32</v>
      </c>
      <c r="B106" s="95">
        <v>1</v>
      </c>
      <c r="C106" s="95">
        <v>1</v>
      </c>
      <c r="D106" s="95">
        <v>0</v>
      </c>
    </row>
    <row r="107" spans="1:4" x14ac:dyDescent="0.25">
      <c r="A107" s="215" t="s">
        <v>33</v>
      </c>
      <c r="B107" s="95">
        <v>58000</v>
      </c>
      <c r="C107" s="95">
        <v>58000</v>
      </c>
      <c r="D107" s="95">
        <v>0</v>
      </c>
    </row>
    <row r="108" spans="1:4" x14ac:dyDescent="0.25">
      <c r="A108" s="216" t="s">
        <v>32</v>
      </c>
      <c r="B108" s="95">
        <v>58000</v>
      </c>
      <c r="C108" s="95">
        <v>58000</v>
      </c>
      <c r="D108" s="95">
        <v>0</v>
      </c>
    </row>
    <row r="109" spans="1:4" x14ac:dyDescent="0.25">
      <c r="A109" s="215" t="s">
        <v>23</v>
      </c>
      <c r="B109" s="95">
        <v>8000</v>
      </c>
      <c r="C109" s="95">
        <v>8000</v>
      </c>
      <c r="D109" s="95">
        <v>0</v>
      </c>
    </row>
    <row r="110" spans="1:4" x14ac:dyDescent="0.25">
      <c r="A110" s="216" t="s">
        <v>32</v>
      </c>
      <c r="B110" s="95">
        <v>8000</v>
      </c>
      <c r="C110" s="95">
        <v>8000</v>
      </c>
      <c r="D110" s="95">
        <v>0</v>
      </c>
    </row>
    <row r="111" spans="1:4" x14ac:dyDescent="0.25">
      <c r="A111" s="215" t="s">
        <v>272</v>
      </c>
      <c r="B111" s="95">
        <v>850000</v>
      </c>
      <c r="C111" s="95">
        <v>850000</v>
      </c>
      <c r="D111" s="95"/>
    </row>
    <row r="112" spans="1:4" x14ac:dyDescent="0.25">
      <c r="A112" s="216" t="s">
        <v>272</v>
      </c>
      <c r="B112" s="95">
        <v>850000</v>
      </c>
      <c r="C112" s="95">
        <v>850000</v>
      </c>
      <c r="D112" s="95"/>
    </row>
    <row r="113" spans="1:4" x14ac:dyDescent="0.25">
      <c r="A113" s="94" t="s">
        <v>347</v>
      </c>
      <c r="B113" s="95">
        <v>50000</v>
      </c>
      <c r="C113" s="95">
        <v>50000</v>
      </c>
      <c r="D113" s="95">
        <v>0</v>
      </c>
    </row>
    <row r="114" spans="1:4" x14ac:dyDescent="0.25">
      <c r="A114" s="215" t="s">
        <v>16</v>
      </c>
      <c r="B114" s="95">
        <v>30000</v>
      </c>
      <c r="C114" s="95">
        <v>30000</v>
      </c>
      <c r="D114" s="95">
        <v>0</v>
      </c>
    </row>
    <row r="115" spans="1:4" x14ac:dyDescent="0.25">
      <c r="A115" s="216" t="s">
        <v>32</v>
      </c>
      <c r="B115" s="95">
        <v>30000</v>
      </c>
      <c r="C115" s="95">
        <v>30000</v>
      </c>
      <c r="D115" s="95">
        <v>0</v>
      </c>
    </row>
    <row r="116" spans="1:4" x14ac:dyDescent="0.25">
      <c r="A116" s="215" t="s">
        <v>17</v>
      </c>
      <c r="B116" s="95">
        <v>20000</v>
      </c>
      <c r="C116" s="95">
        <v>20000</v>
      </c>
      <c r="D116" s="95">
        <v>0</v>
      </c>
    </row>
    <row r="117" spans="1:4" x14ac:dyDescent="0.25">
      <c r="A117" s="216" t="s">
        <v>32</v>
      </c>
      <c r="B117" s="95">
        <v>20000</v>
      </c>
      <c r="C117" s="95">
        <v>20000</v>
      </c>
      <c r="D117" s="95">
        <v>0</v>
      </c>
    </row>
    <row r="118" spans="1:4" x14ac:dyDescent="0.25">
      <c r="A118" s="94" t="s">
        <v>346</v>
      </c>
      <c r="B118" s="95">
        <v>658876</v>
      </c>
      <c r="C118" s="95">
        <v>658876</v>
      </c>
      <c r="D118" s="95">
        <v>0</v>
      </c>
    </row>
    <row r="119" spans="1:4" x14ac:dyDescent="0.25">
      <c r="A119" s="215" t="s">
        <v>15</v>
      </c>
      <c r="B119" s="95">
        <v>162396</v>
      </c>
      <c r="C119" s="95">
        <v>162396</v>
      </c>
      <c r="D119" s="95">
        <v>0</v>
      </c>
    </row>
    <row r="120" spans="1:4" x14ac:dyDescent="0.25">
      <c r="A120" s="216" t="s">
        <v>32</v>
      </c>
      <c r="B120" s="95">
        <v>162396</v>
      </c>
      <c r="C120" s="95">
        <v>162396</v>
      </c>
      <c r="D120" s="95">
        <v>0</v>
      </c>
    </row>
    <row r="121" spans="1:4" x14ac:dyDescent="0.25">
      <c r="A121" s="215" t="s">
        <v>88</v>
      </c>
      <c r="B121" s="95">
        <v>45000</v>
      </c>
      <c r="C121" s="95">
        <v>45000</v>
      </c>
      <c r="D121" s="95">
        <v>0</v>
      </c>
    </row>
    <row r="122" spans="1:4" x14ac:dyDescent="0.25">
      <c r="A122" s="216" t="s">
        <v>32</v>
      </c>
      <c r="B122" s="95">
        <v>45000</v>
      </c>
      <c r="C122" s="95">
        <v>45000</v>
      </c>
      <c r="D122" s="95">
        <v>0</v>
      </c>
    </row>
    <row r="123" spans="1:4" x14ac:dyDescent="0.25">
      <c r="A123" s="215" t="s">
        <v>21</v>
      </c>
      <c r="B123" s="95">
        <v>20000</v>
      </c>
      <c r="C123" s="95">
        <v>20000</v>
      </c>
      <c r="D123" s="95">
        <v>0</v>
      </c>
    </row>
    <row r="124" spans="1:4" x14ac:dyDescent="0.25">
      <c r="A124" s="216" t="s">
        <v>32</v>
      </c>
      <c r="B124" s="95">
        <v>20000</v>
      </c>
      <c r="C124" s="95">
        <v>20000</v>
      </c>
      <c r="D124" s="95">
        <v>0</v>
      </c>
    </row>
    <row r="125" spans="1:4" x14ac:dyDescent="0.25">
      <c r="A125" s="215" t="s">
        <v>18</v>
      </c>
      <c r="B125" s="95">
        <v>10000</v>
      </c>
      <c r="C125" s="95">
        <v>10000</v>
      </c>
      <c r="D125" s="95">
        <v>0</v>
      </c>
    </row>
    <row r="126" spans="1:4" x14ac:dyDescent="0.25">
      <c r="A126" s="216" t="s">
        <v>32</v>
      </c>
      <c r="B126" s="95">
        <v>10000</v>
      </c>
      <c r="C126" s="95">
        <v>10000</v>
      </c>
      <c r="D126" s="95">
        <v>0</v>
      </c>
    </row>
    <row r="127" spans="1:4" x14ac:dyDescent="0.25">
      <c r="A127" s="215" t="s">
        <v>12</v>
      </c>
      <c r="B127" s="95">
        <v>421480</v>
      </c>
      <c r="C127" s="95">
        <v>421480</v>
      </c>
      <c r="D127" s="95">
        <v>0</v>
      </c>
    </row>
    <row r="128" spans="1:4" x14ac:dyDescent="0.25">
      <c r="A128" s="216" t="s">
        <v>32</v>
      </c>
      <c r="B128" s="95">
        <v>421480</v>
      </c>
      <c r="C128" s="95">
        <v>421480</v>
      </c>
      <c r="D128" s="95">
        <v>0</v>
      </c>
    </row>
    <row r="129" spans="1:4" x14ac:dyDescent="0.25">
      <c r="A129" s="93" t="s">
        <v>422</v>
      </c>
      <c r="B129" s="95">
        <v>60000</v>
      </c>
      <c r="C129" s="95">
        <v>60000</v>
      </c>
      <c r="D129" s="95"/>
    </row>
    <row r="130" spans="1:4" x14ac:dyDescent="0.25">
      <c r="A130" s="94" t="s">
        <v>401</v>
      </c>
      <c r="B130" s="95">
        <v>60000</v>
      </c>
      <c r="C130" s="95">
        <v>60000</v>
      </c>
      <c r="D130" s="95"/>
    </row>
    <row r="131" spans="1:4" x14ac:dyDescent="0.25">
      <c r="A131" s="215" t="s">
        <v>27</v>
      </c>
      <c r="B131" s="95">
        <v>60000</v>
      </c>
      <c r="C131" s="95">
        <v>60000</v>
      </c>
      <c r="D131" s="95"/>
    </row>
    <row r="132" spans="1:4" x14ac:dyDescent="0.25">
      <c r="A132" s="216" t="s">
        <v>31</v>
      </c>
      <c r="B132" s="95">
        <v>60000</v>
      </c>
      <c r="C132" s="95">
        <v>60000</v>
      </c>
      <c r="D132" s="95"/>
    </row>
    <row r="133" spans="1:4" x14ac:dyDescent="0.25">
      <c r="A133" s="93" t="s">
        <v>350</v>
      </c>
      <c r="B133" s="95">
        <v>570000</v>
      </c>
      <c r="C133" s="95">
        <v>570000</v>
      </c>
      <c r="D133" s="95">
        <v>0</v>
      </c>
    </row>
    <row r="134" spans="1:4" x14ac:dyDescent="0.25">
      <c r="A134" s="94" t="s">
        <v>352</v>
      </c>
      <c r="B134" s="95">
        <v>375000</v>
      </c>
      <c r="C134" s="95">
        <v>375000</v>
      </c>
      <c r="D134" s="95">
        <v>0</v>
      </c>
    </row>
    <row r="135" spans="1:4" x14ac:dyDescent="0.25">
      <c r="A135" s="215" t="s">
        <v>182</v>
      </c>
      <c r="B135" s="95">
        <v>250000</v>
      </c>
      <c r="C135" s="95">
        <v>250000</v>
      </c>
      <c r="D135" s="95"/>
    </row>
    <row r="136" spans="1:4" x14ac:dyDescent="0.25">
      <c r="A136" s="216" t="s">
        <v>31</v>
      </c>
      <c r="B136" s="95">
        <v>250000</v>
      </c>
      <c r="C136" s="95">
        <v>250000</v>
      </c>
      <c r="D136" s="95"/>
    </row>
    <row r="137" spans="1:4" x14ac:dyDescent="0.25">
      <c r="A137" s="215" t="s">
        <v>35</v>
      </c>
      <c r="B137" s="95">
        <v>70000</v>
      </c>
      <c r="C137" s="95">
        <v>70000</v>
      </c>
      <c r="D137" s="95">
        <v>0</v>
      </c>
    </row>
    <row r="138" spans="1:4" x14ac:dyDescent="0.25">
      <c r="A138" s="216" t="s">
        <v>32</v>
      </c>
      <c r="B138" s="95">
        <v>70000</v>
      </c>
      <c r="C138" s="95">
        <v>70000</v>
      </c>
      <c r="D138" s="95">
        <v>0</v>
      </c>
    </row>
    <row r="139" spans="1:4" x14ac:dyDescent="0.25">
      <c r="A139" s="215" t="s">
        <v>39</v>
      </c>
      <c r="B139" s="95">
        <v>30000</v>
      </c>
      <c r="C139" s="95">
        <v>30000</v>
      </c>
      <c r="D139" s="95">
        <v>0</v>
      </c>
    </row>
    <row r="140" spans="1:4" x14ac:dyDescent="0.25">
      <c r="A140" s="216" t="s">
        <v>282</v>
      </c>
      <c r="B140" s="95">
        <v>30000</v>
      </c>
      <c r="C140" s="95">
        <v>30000</v>
      </c>
      <c r="D140" s="95">
        <v>0</v>
      </c>
    </row>
    <row r="141" spans="1:4" x14ac:dyDescent="0.25">
      <c r="A141" s="215" t="s">
        <v>38</v>
      </c>
      <c r="B141" s="95">
        <v>25000</v>
      </c>
      <c r="C141" s="95">
        <v>25000</v>
      </c>
      <c r="D141" s="95">
        <v>0</v>
      </c>
    </row>
    <row r="142" spans="1:4" x14ac:dyDescent="0.25">
      <c r="A142" s="216" t="s">
        <v>282</v>
      </c>
      <c r="B142" s="95">
        <v>25000</v>
      </c>
      <c r="C142" s="95">
        <v>25000</v>
      </c>
      <c r="D142" s="95">
        <v>0</v>
      </c>
    </row>
    <row r="143" spans="1:4" x14ac:dyDescent="0.25">
      <c r="A143" s="94" t="s">
        <v>351</v>
      </c>
      <c r="B143" s="95">
        <v>195000</v>
      </c>
      <c r="C143" s="95">
        <v>195000</v>
      </c>
      <c r="D143" s="95">
        <v>0</v>
      </c>
    </row>
    <row r="144" spans="1:4" x14ac:dyDescent="0.25">
      <c r="A144" s="215" t="s">
        <v>209</v>
      </c>
      <c r="B144" s="95"/>
      <c r="C144" s="95"/>
      <c r="D144" s="95"/>
    </row>
    <row r="145" spans="1:4" x14ac:dyDescent="0.25">
      <c r="A145" s="216" t="s">
        <v>213</v>
      </c>
      <c r="B145" s="95"/>
      <c r="C145" s="95"/>
      <c r="D145" s="95"/>
    </row>
    <row r="146" spans="1:4" x14ac:dyDescent="0.25">
      <c r="A146" s="215" t="s">
        <v>271</v>
      </c>
      <c r="B146" s="95">
        <v>150000</v>
      </c>
      <c r="C146" s="95">
        <v>150000</v>
      </c>
      <c r="D146" s="95"/>
    </row>
    <row r="147" spans="1:4" x14ac:dyDescent="0.25">
      <c r="A147" s="216" t="s">
        <v>271</v>
      </c>
      <c r="B147" s="95">
        <v>150000</v>
      </c>
      <c r="C147" s="95">
        <v>150000</v>
      </c>
      <c r="D147" s="95"/>
    </row>
    <row r="148" spans="1:4" x14ac:dyDescent="0.25">
      <c r="A148" s="215" t="s">
        <v>210</v>
      </c>
      <c r="B148" s="95"/>
      <c r="C148" s="95"/>
      <c r="D148" s="95"/>
    </row>
    <row r="149" spans="1:4" x14ac:dyDescent="0.25">
      <c r="A149" s="216" t="s">
        <v>213</v>
      </c>
      <c r="B149" s="95"/>
      <c r="C149" s="95"/>
      <c r="D149" s="95"/>
    </row>
    <row r="150" spans="1:4" x14ac:dyDescent="0.25">
      <c r="A150" s="215" t="s">
        <v>190</v>
      </c>
      <c r="B150" s="95">
        <v>45000</v>
      </c>
      <c r="C150" s="95">
        <v>45000</v>
      </c>
      <c r="D150" s="95">
        <v>0</v>
      </c>
    </row>
    <row r="151" spans="1:4" x14ac:dyDescent="0.25">
      <c r="A151" s="216" t="s">
        <v>282</v>
      </c>
      <c r="B151" s="95">
        <v>45000</v>
      </c>
      <c r="C151" s="95">
        <v>45000</v>
      </c>
      <c r="D151" s="95">
        <v>0</v>
      </c>
    </row>
    <row r="152" spans="1:4" x14ac:dyDescent="0.25">
      <c r="A152" s="215" t="s">
        <v>211</v>
      </c>
      <c r="B152" s="95"/>
      <c r="C152" s="95"/>
      <c r="D152" s="95"/>
    </row>
    <row r="153" spans="1:4" x14ac:dyDescent="0.25">
      <c r="A153" s="216" t="s">
        <v>213</v>
      </c>
      <c r="B153" s="95"/>
      <c r="C153" s="95"/>
      <c r="D153" s="95"/>
    </row>
    <row r="154" spans="1:4" x14ac:dyDescent="0.25">
      <c r="A154" s="215" t="s">
        <v>212</v>
      </c>
      <c r="B154" s="95"/>
      <c r="C154" s="95"/>
      <c r="D154" s="95"/>
    </row>
    <row r="155" spans="1:4" x14ac:dyDescent="0.25">
      <c r="A155" s="216" t="s">
        <v>213</v>
      </c>
      <c r="B155" s="95"/>
      <c r="C155" s="95"/>
      <c r="D155" s="95"/>
    </row>
    <row r="156" spans="1:4" x14ac:dyDescent="0.25">
      <c r="A156" s="93" t="s">
        <v>373</v>
      </c>
      <c r="B156" s="95">
        <v>30000</v>
      </c>
      <c r="C156" s="95">
        <v>30000</v>
      </c>
      <c r="D156" s="95">
        <v>0</v>
      </c>
    </row>
    <row r="157" spans="1:4" x14ac:dyDescent="0.25">
      <c r="A157" s="94" t="s">
        <v>348</v>
      </c>
      <c r="B157" s="95">
        <v>30000</v>
      </c>
      <c r="C157" s="95">
        <v>30000</v>
      </c>
      <c r="D157" s="95">
        <v>0</v>
      </c>
    </row>
    <row r="158" spans="1:4" x14ac:dyDescent="0.25">
      <c r="A158" s="215" t="s">
        <v>19</v>
      </c>
      <c r="B158" s="95">
        <v>30000</v>
      </c>
      <c r="C158" s="95">
        <v>30000</v>
      </c>
      <c r="D158" s="95">
        <v>0</v>
      </c>
    </row>
    <row r="159" spans="1:4" x14ac:dyDescent="0.25">
      <c r="A159" s="216" t="s">
        <v>32</v>
      </c>
      <c r="B159" s="95">
        <v>30000</v>
      </c>
      <c r="C159" s="95">
        <v>30000</v>
      </c>
      <c r="D159" s="95">
        <v>0</v>
      </c>
    </row>
    <row r="160" spans="1:4" x14ac:dyDescent="0.25">
      <c r="A160" s="93" t="s">
        <v>361</v>
      </c>
      <c r="B160" s="95">
        <v>650000</v>
      </c>
      <c r="C160" s="95">
        <v>650000</v>
      </c>
      <c r="D160" s="95"/>
    </row>
    <row r="161" spans="1:4" x14ac:dyDescent="0.25">
      <c r="A161" s="94" t="s">
        <v>362</v>
      </c>
      <c r="B161" s="95">
        <v>650000</v>
      </c>
      <c r="C161" s="95">
        <v>650000</v>
      </c>
      <c r="D161" s="95"/>
    </row>
    <row r="162" spans="1:4" x14ac:dyDescent="0.25">
      <c r="A162" s="215" t="s">
        <v>193</v>
      </c>
      <c r="B162" s="95">
        <v>650000</v>
      </c>
      <c r="C162" s="95">
        <v>650000</v>
      </c>
      <c r="D162" s="95"/>
    </row>
    <row r="163" spans="1:4" x14ac:dyDescent="0.25">
      <c r="A163" s="216" t="s">
        <v>193</v>
      </c>
      <c r="B163" s="95">
        <v>650000</v>
      </c>
      <c r="C163" s="95">
        <v>650000</v>
      </c>
      <c r="D163" s="95"/>
    </row>
    <row r="164" spans="1:4" x14ac:dyDescent="0.25">
      <c r="A164" s="94" t="s">
        <v>420</v>
      </c>
      <c r="B164" s="95"/>
      <c r="C164" s="95"/>
      <c r="D164" s="95"/>
    </row>
    <row r="165" spans="1:4" x14ac:dyDescent="0.25">
      <c r="A165" s="215" t="s">
        <v>193</v>
      </c>
      <c r="B165" s="95"/>
      <c r="C165" s="95"/>
      <c r="D165" s="95"/>
    </row>
    <row r="166" spans="1:4" x14ac:dyDescent="0.25">
      <c r="A166" s="216" t="s">
        <v>193</v>
      </c>
      <c r="B166" s="95"/>
      <c r="C166" s="95"/>
      <c r="D166" s="95"/>
    </row>
    <row r="167" spans="1:4" x14ac:dyDescent="0.25">
      <c r="A167" s="93" t="s">
        <v>375</v>
      </c>
      <c r="B167" s="95">
        <v>5933034.2000000002</v>
      </c>
      <c r="C167" s="95">
        <v>5933034.2000000002</v>
      </c>
      <c r="D167" s="9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L288"/>
  <sheetViews>
    <sheetView topLeftCell="G3" zoomScale="88" zoomScaleNormal="88" workbookViewId="0">
      <selection activeCell="H165" sqref="H165:H170"/>
    </sheetView>
  </sheetViews>
  <sheetFormatPr baseColWidth="10" defaultRowHeight="15" x14ac:dyDescent="0.25"/>
  <cols>
    <col min="1" max="1" width="21.7109375" style="73" customWidth="1"/>
    <col min="2" max="2" width="25.5703125" style="73" customWidth="1"/>
    <col min="3" max="3" width="31.85546875" style="73" customWidth="1"/>
    <col min="4" max="4" width="35.28515625" style="208" customWidth="1"/>
    <col min="5" max="5" width="45.42578125" style="208" customWidth="1"/>
    <col min="6" max="6" width="53.28515625" style="73" customWidth="1"/>
    <col min="7" max="7" width="17.28515625" style="11" customWidth="1"/>
    <col min="8" max="8" width="17" style="11" customWidth="1"/>
    <col min="9" max="9" width="14" style="11" customWidth="1"/>
    <col min="10" max="10" width="23.7109375" bestFit="1" customWidth="1"/>
    <col min="11" max="16384" width="11.42578125" style="73"/>
  </cols>
  <sheetData>
    <row r="3" spans="1:11" ht="32.25" customHeight="1" x14ac:dyDescent="0.25">
      <c r="A3" s="454" t="s">
        <v>270</v>
      </c>
      <c r="B3" s="454" t="s">
        <v>269</v>
      </c>
      <c r="C3" s="452" t="s">
        <v>416</v>
      </c>
      <c r="D3" s="184" t="s">
        <v>417</v>
      </c>
      <c r="E3" s="456" t="s">
        <v>418</v>
      </c>
      <c r="F3" s="454" t="s">
        <v>1</v>
      </c>
      <c r="G3" s="458" t="s">
        <v>2</v>
      </c>
      <c r="H3" s="450" t="s">
        <v>3</v>
      </c>
      <c r="I3" s="451" t="s">
        <v>4</v>
      </c>
      <c r="J3" t="s">
        <v>456</v>
      </c>
      <c r="K3" s="74" t="s">
        <v>529</v>
      </c>
    </row>
    <row r="4" spans="1:11" ht="12.75" hidden="1" customHeight="1" x14ac:dyDescent="0.25">
      <c r="A4" s="455"/>
      <c r="B4" s="455"/>
      <c r="C4" s="453"/>
      <c r="D4" s="190"/>
      <c r="E4" s="457"/>
      <c r="F4" s="455"/>
      <c r="G4" s="450"/>
      <c r="H4" s="450"/>
      <c r="I4" s="450"/>
      <c r="K4" s="74"/>
    </row>
    <row r="5" spans="1:11" ht="24.75" hidden="1" customHeight="1" x14ac:dyDescent="0.25">
      <c r="A5" s="75" t="s">
        <v>92</v>
      </c>
      <c r="B5" s="75" t="str">
        <f>A5</f>
        <v>INFRAESTRUCTURA</v>
      </c>
      <c r="C5" s="191" t="s">
        <v>151</v>
      </c>
      <c r="D5" s="184" t="s">
        <v>437</v>
      </c>
      <c r="E5" s="190" t="s">
        <v>434</v>
      </c>
      <c r="F5" s="194" t="str">
        <f>INFRAESTRUCTURA!A4</f>
        <v>APERTURA DE VARIAS VÍAS URBANAS</v>
      </c>
      <c r="G5" s="180">
        <f>INFRAESTRUCTURA!B4</f>
        <v>100000</v>
      </c>
      <c r="H5" s="180">
        <f>INFRAESTRUCTURA!C4</f>
        <v>100000</v>
      </c>
      <c r="I5" s="180">
        <f>INFRAESTRUCTURA!D4</f>
        <v>0</v>
      </c>
      <c r="J5" t="str">
        <f>INFRAESTRUCTURA!G4</f>
        <v>Nro. 7.3.36.5.01.04.06</v>
      </c>
      <c r="K5" t="str">
        <f>INFRAESTRUCTURA!H4</f>
        <v>Apertura vías urbanas - rurales</v>
      </c>
    </row>
    <row r="6" spans="1:11" ht="26.25" hidden="1" x14ac:dyDescent="0.25">
      <c r="A6" s="75" t="s">
        <v>92</v>
      </c>
      <c r="B6" s="75" t="str">
        <f t="shared" ref="B6:B69" si="0">A6</f>
        <v>INFRAESTRUCTURA</v>
      </c>
      <c r="C6" s="179" t="s">
        <v>151</v>
      </c>
      <c r="D6" s="184" t="s">
        <v>437</v>
      </c>
      <c r="E6" s="181" t="s">
        <v>311</v>
      </c>
      <c r="F6" s="194" t="str">
        <f>INFRAESTRUCTURA!A5</f>
        <v>APERTURA DE VIAS URBANAS VIA EL TEJAR</v>
      </c>
      <c r="G6" s="180">
        <f>INFRAESTRUCTURA!B5</f>
        <v>300000</v>
      </c>
      <c r="H6" s="180">
        <f>INFRAESTRUCTURA!C5</f>
        <v>300000</v>
      </c>
      <c r="I6" s="180">
        <f>INFRAESTRUCTURA!D5</f>
        <v>0</v>
      </c>
      <c r="J6" t="str">
        <f>INFRAESTRUCTURA!G5</f>
        <v>Nro. 7.3.36.5.01.04.06</v>
      </c>
      <c r="K6" t="str">
        <f>INFRAESTRUCTURA!H5</f>
        <v>Apertura vías urbanas - rurales</v>
      </c>
    </row>
    <row r="7" spans="1:11" ht="26.25" hidden="1" x14ac:dyDescent="0.25">
      <c r="A7" s="75" t="s">
        <v>92</v>
      </c>
      <c r="B7" s="75" t="str">
        <f t="shared" si="0"/>
        <v>INFRAESTRUCTURA</v>
      </c>
      <c r="C7" s="191" t="s">
        <v>151</v>
      </c>
      <c r="D7" s="184" t="s">
        <v>437</v>
      </c>
      <c r="E7" s="181" t="s">
        <v>311</v>
      </c>
      <c r="F7" s="194" t="str">
        <f>INFRAESTRUCTURA!A6</f>
        <v>BARRIO SOLIDARIO</v>
      </c>
      <c r="G7" s="180">
        <f>INFRAESTRUCTURA!B6</f>
        <v>13320000</v>
      </c>
      <c r="H7" s="180">
        <f>INFRAESTRUCTURA!C6</f>
        <v>300000</v>
      </c>
      <c r="I7" s="180">
        <f>INFRAESTRUCTURA!D6</f>
        <v>13020000</v>
      </c>
      <c r="J7" t="str">
        <f>INFRAESTRUCTURA!G6</f>
        <v>Nro. 7.3.36.5.01.04.14</v>
      </c>
      <c r="K7" t="str">
        <f>INFRAESTRUCTURA!H6</f>
        <v>Barrio Solidario</v>
      </c>
    </row>
    <row r="8" spans="1:11" ht="25.5" hidden="1" x14ac:dyDescent="0.25">
      <c r="A8" s="75" t="s">
        <v>92</v>
      </c>
      <c r="B8" s="75" t="str">
        <f t="shared" si="0"/>
        <v>INFRAESTRUCTURA</v>
      </c>
      <c r="C8" s="191" t="s">
        <v>299</v>
      </c>
      <c r="D8" s="184" t="s">
        <v>372</v>
      </c>
      <c r="E8" s="190" t="s">
        <v>125</v>
      </c>
      <c r="F8" s="194">
        <f>INFRAESTRUCTURA!A7</f>
        <v>0</v>
      </c>
      <c r="G8" s="180">
        <f>INFRAESTRUCTURA!B7</f>
        <v>0</v>
      </c>
      <c r="H8" s="180">
        <f>INFRAESTRUCTURA!C7</f>
        <v>0</v>
      </c>
      <c r="I8" s="180">
        <f>INFRAESTRUCTURA!D7</f>
        <v>0</v>
      </c>
      <c r="J8">
        <f>INFRAESTRUCTURA!G7</f>
        <v>0</v>
      </c>
      <c r="K8">
        <f>INFRAESTRUCTURA!H7</f>
        <v>0</v>
      </c>
    </row>
    <row r="9" spans="1:11" ht="25.5" hidden="1" x14ac:dyDescent="0.25">
      <c r="A9" s="75" t="s">
        <v>92</v>
      </c>
      <c r="B9" s="75" t="str">
        <f t="shared" si="0"/>
        <v>INFRAESTRUCTURA</v>
      </c>
      <c r="C9" s="191" t="s">
        <v>299</v>
      </c>
      <c r="D9" s="184" t="s">
        <v>372</v>
      </c>
      <c r="E9" s="190" t="s">
        <v>125</v>
      </c>
      <c r="F9" s="194" t="str">
        <f>INFRAESTRUCTURA!A8</f>
        <v>CASA DEL ARCO</v>
      </c>
      <c r="G9" s="180">
        <f>INFRAESTRUCTURA!B8</f>
        <v>250000</v>
      </c>
      <c r="H9" s="180">
        <f>INFRAESTRUCTURA!C8</f>
        <v>250000</v>
      </c>
      <c r="I9" s="180">
        <f>INFRAESTRUCTURA!D8</f>
        <v>0</v>
      </c>
      <c r="J9" t="str">
        <f>INFRAESTRUCTURA!G8</f>
        <v>Nro. 7.3.36.5.01.04.01</v>
      </c>
      <c r="K9" t="str">
        <f>INFRAESTRUCTURA!H8</f>
        <v>Equipamientos Comunitarios Urbanos - Rurales</v>
      </c>
    </row>
    <row r="10" spans="1:11" ht="25.5" hidden="1" x14ac:dyDescent="0.25">
      <c r="A10" s="75" t="s">
        <v>92</v>
      </c>
      <c r="B10" s="75" t="str">
        <f t="shared" si="0"/>
        <v>INFRAESTRUCTURA</v>
      </c>
      <c r="C10" s="191" t="s">
        <v>299</v>
      </c>
      <c r="D10" s="184" t="s">
        <v>372</v>
      </c>
      <c r="E10" s="190" t="s">
        <v>125</v>
      </c>
      <c r="F10" s="194" t="str">
        <f>INFRAESTRUCTURA!A9</f>
        <v>CASA ULLAURI</v>
      </c>
      <c r="G10" s="180">
        <f>INFRAESTRUCTURA!B9</f>
        <v>10000</v>
      </c>
      <c r="H10" s="180">
        <f>INFRAESTRUCTURA!C9</f>
        <v>10000</v>
      </c>
      <c r="I10" s="180">
        <f>INFRAESTRUCTURA!D9</f>
        <v>0</v>
      </c>
      <c r="J10" t="str">
        <f>INFRAESTRUCTURA!G9</f>
        <v>Nro. 7.3.36.5.01.04.01</v>
      </c>
      <c r="K10" t="str">
        <f>INFRAESTRUCTURA!H9</f>
        <v>Equipamientos Comunitarios Urbanos - Rurales</v>
      </c>
    </row>
    <row r="11" spans="1:11" hidden="1" x14ac:dyDescent="0.25">
      <c r="A11" s="75" t="s">
        <v>92</v>
      </c>
      <c r="B11" s="75" t="str">
        <f t="shared" si="0"/>
        <v>INFRAESTRUCTURA</v>
      </c>
      <c r="C11" s="191" t="s">
        <v>151</v>
      </c>
      <c r="D11" s="184" t="s">
        <v>437</v>
      </c>
      <c r="E11" s="190" t="s">
        <v>434</v>
      </c>
      <c r="F11" s="194" t="str">
        <f>INFRAESTRUCTURA!A10</f>
        <v>CENTRO MULTIPLE MUNICIPAL</v>
      </c>
      <c r="G11" s="180">
        <f>INFRAESTRUCTURA!B10</f>
        <v>70000</v>
      </c>
      <c r="H11" s="180">
        <f>INFRAESTRUCTURA!C10</f>
        <v>70000</v>
      </c>
      <c r="I11" s="180">
        <f>INFRAESTRUCTURA!D10</f>
        <v>0</v>
      </c>
      <c r="J11" t="str">
        <f>INFRAESTRUCTURA!G10</f>
        <v>Nro. 7.3.36.5.01.07.01</v>
      </c>
      <c r="K11" t="str">
        <f>INFRAESTRUCTURA!H10</f>
        <v>Edificios Municipales</v>
      </c>
    </row>
    <row r="12" spans="1:11" hidden="1" x14ac:dyDescent="0.25">
      <c r="A12" s="75" t="s">
        <v>92</v>
      </c>
      <c r="B12" s="75" t="str">
        <f t="shared" si="0"/>
        <v>INFRAESTRUCTURA</v>
      </c>
      <c r="C12" s="191" t="s">
        <v>151</v>
      </c>
      <c r="D12" s="184" t="s">
        <v>437</v>
      </c>
      <c r="E12" s="190" t="s">
        <v>434</v>
      </c>
      <c r="F12" s="194" t="str">
        <f>INFRAESTRUCTURA!A11</f>
        <v>CICLOVIAS</v>
      </c>
      <c r="G12" s="180">
        <f>INFRAESTRUCTURA!B11</f>
        <v>300000</v>
      </c>
      <c r="H12" s="180">
        <f>INFRAESTRUCTURA!C11</f>
        <v>300000</v>
      </c>
      <c r="I12" s="180">
        <f>INFRAESTRUCTURA!D11</f>
        <v>0</v>
      </c>
      <c r="J12" t="str">
        <f>INFRAESTRUCTURA!G11</f>
        <v>Nro.7.3.36.5.01.05.05</v>
      </c>
      <c r="K12" t="str">
        <f>INFRAESTRUCTURA!H11</f>
        <v>Otras obras de transporte y vías</v>
      </c>
    </row>
    <row r="13" spans="1:11" ht="25.5" hidden="1" x14ac:dyDescent="0.25">
      <c r="A13" s="75" t="s">
        <v>92</v>
      </c>
      <c r="B13" s="75" t="str">
        <f t="shared" si="0"/>
        <v>INFRAESTRUCTURA</v>
      </c>
      <c r="C13" s="191" t="s">
        <v>299</v>
      </c>
      <c r="D13" s="184" t="s">
        <v>372</v>
      </c>
      <c r="E13" s="190" t="s">
        <v>125</v>
      </c>
      <c r="F13" s="194" t="str">
        <f>INFRAESTRUCTURA!A12</f>
        <v>COMPLEJO DEPORTIVO CULTURAL - YANUNCAY</v>
      </c>
      <c r="G13" s="180">
        <f>INFRAESTRUCTURA!B12</f>
        <v>20000</v>
      </c>
      <c r="H13" s="180">
        <f>INFRAESTRUCTURA!C12</f>
        <v>20000</v>
      </c>
      <c r="I13" s="180">
        <f>INFRAESTRUCTURA!D12</f>
        <v>0</v>
      </c>
      <c r="J13" t="str">
        <f>INFRAESTRUCTURA!G12</f>
        <v>Nro. 7.3.36.5.01.04.01</v>
      </c>
      <c r="K13" t="str">
        <f>INFRAESTRUCTURA!H12</f>
        <v>Equipamientos Comunitarios Urbanos - Rurales</v>
      </c>
    </row>
    <row r="14" spans="1:11" ht="25.5" hidden="1" x14ac:dyDescent="0.25">
      <c r="A14" s="75" t="s">
        <v>92</v>
      </c>
      <c r="B14" s="75" t="str">
        <f t="shared" si="0"/>
        <v>INFRAESTRUCTURA</v>
      </c>
      <c r="C14" s="191" t="s">
        <v>299</v>
      </c>
      <c r="D14" s="184" t="s">
        <v>372</v>
      </c>
      <c r="E14" s="190" t="s">
        <v>125</v>
      </c>
      <c r="F14" s="194" t="str">
        <f>INFRAESTRUCTURA!A13</f>
        <v>CONSTRUCCION AULA Y ARREGLO DE PATIO ESCUELA CAZADORES DE LOS RIOS (arrastre)</v>
      </c>
      <c r="G14" s="180">
        <f>INFRAESTRUCTURA!B13</f>
        <v>25000</v>
      </c>
      <c r="H14" s="180">
        <f>INFRAESTRUCTURA!C13</f>
        <v>25000</v>
      </c>
      <c r="I14" s="180">
        <f>INFRAESTRUCTURA!D13</f>
        <v>0</v>
      </c>
      <c r="J14" t="str">
        <f>INFRAESTRUCTURA!G13</f>
        <v>Nro. 7.3.36.5.01.04.02</v>
      </c>
      <c r="K14" t="str">
        <f>INFRAESTRUCTURA!H13</f>
        <v>Mejoramiento y Mantenimiento de la Infraestructura Educativa</v>
      </c>
    </row>
    <row r="15" spans="1:11" ht="25.5" hidden="1" x14ac:dyDescent="0.25">
      <c r="A15" s="75" t="s">
        <v>92</v>
      </c>
      <c r="B15" s="75" t="str">
        <f t="shared" si="0"/>
        <v>INFRAESTRUCTURA</v>
      </c>
      <c r="C15" s="191" t="s">
        <v>299</v>
      </c>
      <c r="D15" s="184" t="s">
        <v>372</v>
      </c>
      <c r="E15" s="190" t="s">
        <v>125</v>
      </c>
      <c r="F15" s="194" t="str">
        <f>INFRAESTRUCTURA!A14</f>
        <v>CONSTRUCCION PATIO OPERACIONAL SIT</v>
      </c>
      <c r="G15" s="180">
        <f>INFRAESTRUCTURA!B14</f>
        <v>500000</v>
      </c>
      <c r="H15" s="180">
        <f>INFRAESTRUCTURA!C14</f>
        <v>500000</v>
      </c>
      <c r="I15" s="180">
        <f>INFRAESTRUCTURA!D14</f>
        <v>0</v>
      </c>
      <c r="J15" t="str">
        <f>INFRAESTRUCTURA!G14</f>
        <v>Nro.7.3.36.5.01.05.05</v>
      </c>
      <c r="K15" t="str">
        <f>INFRAESTRUCTURA!H14</f>
        <v>Otras obras de transporte y vías</v>
      </c>
    </row>
    <row r="16" spans="1:11" ht="25.5" hidden="1" x14ac:dyDescent="0.25">
      <c r="A16" s="75" t="s">
        <v>92</v>
      </c>
      <c r="B16" s="75" t="str">
        <f t="shared" si="0"/>
        <v>INFRAESTRUCTURA</v>
      </c>
      <c r="C16" s="191" t="s">
        <v>299</v>
      </c>
      <c r="D16" s="184" t="s">
        <v>372</v>
      </c>
      <c r="E16" s="190" t="s">
        <v>442</v>
      </c>
      <c r="F16" s="194" t="str">
        <f>INFRAESTRUCTURA!A15</f>
        <v>CONVENIOS INTERINSTITUCIONALES</v>
      </c>
      <c r="G16" s="180">
        <f>INFRAESTRUCTURA!B15</f>
        <v>300000</v>
      </c>
      <c r="H16" s="180">
        <f>INFRAESTRUCTURA!C15</f>
        <v>300000</v>
      </c>
      <c r="I16" s="180">
        <f>INFRAESTRUCTURA!D15</f>
        <v>0</v>
      </c>
      <c r="J16" t="str">
        <f>INFRAESTRUCTURA!G15</f>
        <v>Nro. 7.3.36.5.01.99.03</v>
      </c>
      <c r="K16" t="str">
        <f>INFRAESTRUCTURA!H15</f>
        <v>Convenios Inter institucionales</v>
      </c>
    </row>
    <row r="17" spans="1:11" hidden="1" x14ac:dyDescent="0.25">
      <c r="A17" s="75" t="s">
        <v>92</v>
      </c>
      <c r="B17" s="75" t="str">
        <f t="shared" si="0"/>
        <v>INFRAESTRUCTURA</v>
      </c>
      <c r="C17" s="191" t="s">
        <v>151</v>
      </c>
      <c r="D17" s="184" t="s">
        <v>437</v>
      </c>
      <c r="E17" s="190" t="s">
        <v>434</v>
      </c>
      <c r="F17" s="194" t="str">
        <f>INFRAESTRUCTURA!A16</f>
        <v>DISTRIB. TRAFICO Y PASOS PEATONALES</v>
      </c>
      <c r="G17" s="180">
        <f>INFRAESTRUCTURA!B16</f>
        <v>1300000</v>
      </c>
      <c r="H17" s="180">
        <f>INFRAESTRUCTURA!C16</f>
        <v>1300000</v>
      </c>
      <c r="I17" s="180">
        <f>INFRAESTRUCTURA!D16</f>
        <v>0</v>
      </c>
      <c r="J17" t="str">
        <f>INFRAESTRUCTURA!G16</f>
        <v>Nro. 7.3.36.5.01.05.04</v>
      </c>
      <c r="K17" t="str">
        <f>INFRAESTRUCTURA!H16</f>
        <v>Distribuir de tráfico y pasos peatonales</v>
      </c>
    </row>
    <row r="18" spans="1:11" ht="25.5" hidden="1" x14ac:dyDescent="0.25">
      <c r="A18" s="75" t="s">
        <v>92</v>
      </c>
      <c r="B18" s="75" t="str">
        <f t="shared" si="0"/>
        <v>INFRAESTRUCTURA</v>
      </c>
      <c r="C18" s="191" t="s">
        <v>297</v>
      </c>
      <c r="D18" s="184" t="s">
        <v>449</v>
      </c>
      <c r="E18" s="190" t="s">
        <v>450</v>
      </c>
      <c r="F18" s="194" t="str">
        <f>INFRAESTRUCTURA!A17</f>
        <v>EJECUCION DE ESPACIOS RESIDUALES DEL CENTRO HISTORICO</v>
      </c>
      <c r="G18" s="180">
        <f>INFRAESTRUCTURA!B17</f>
        <v>100000</v>
      </c>
      <c r="H18" s="180">
        <f>INFRAESTRUCTURA!C17</f>
        <v>100000</v>
      </c>
      <c r="I18" s="180">
        <f>INFRAESTRUCTURA!D17</f>
        <v>0</v>
      </c>
      <c r="J18" t="str">
        <f>INFRAESTRUCTURA!G17</f>
        <v>Nro. 7.3.36.5.01.04.01</v>
      </c>
      <c r="K18" t="str">
        <f>INFRAESTRUCTURA!H17</f>
        <v>Equipamientos Comunitarios Urbanos - Rurales</v>
      </c>
    </row>
    <row r="19" spans="1:11" ht="25.5" hidden="1" x14ac:dyDescent="0.25">
      <c r="A19" s="75" t="s">
        <v>92</v>
      </c>
      <c r="B19" s="75" t="str">
        <f t="shared" si="0"/>
        <v>INFRAESTRUCTURA</v>
      </c>
      <c r="C19" s="191" t="s">
        <v>299</v>
      </c>
      <c r="D19" s="184" t="s">
        <v>372</v>
      </c>
      <c r="E19" s="190" t="s">
        <v>442</v>
      </c>
      <c r="F19" s="194" t="str">
        <f>INFRAESTRUCTURA!A18</f>
        <v>ESCALINATAS</v>
      </c>
      <c r="G19" s="180">
        <f>INFRAESTRUCTURA!B18</f>
        <v>125000</v>
      </c>
      <c r="H19" s="180">
        <f>INFRAESTRUCTURA!C18</f>
        <v>125000</v>
      </c>
      <c r="I19" s="180">
        <f>INFRAESTRUCTURA!D18</f>
        <v>0</v>
      </c>
      <c r="J19" t="str">
        <f>INFRAESTRUCTURA!G18</f>
        <v>Nro. 7.3.36.5.01.04.05</v>
      </c>
      <c r="K19" t="str">
        <f>INFRAESTRUCTURA!H18</f>
        <v>Muros, Escalinatas y Afines (Sector Urbano)</v>
      </c>
    </row>
    <row r="20" spans="1:11" ht="25.5" hidden="1" x14ac:dyDescent="0.25">
      <c r="A20" s="75" t="s">
        <v>92</v>
      </c>
      <c r="B20" s="75" t="str">
        <f t="shared" si="0"/>
        <v>INFRAESTRUCTURA</v>
      </c>
      <c r="C20" s="179" t="s">
        <v>299</v>
      </c>
      <c r="D20" s="184" t="s">
        <v>372</v>
      </c>
      <c r="E20" s="190" t="s">
        <v>442</v>
      </c>
      <c r="F20" s="194" t="str">
        <f>INFRAESTRUCTURA!A19</f>
        <v>Parque del Circo Social</v>
      </c>
      <c r="G20" s="180">
        <f>INFRAESTRUCTURA!B19</f>
        <v>1000000</v>
      </c>
      <c r="H20" s="180">
        <f>INFRAESTRUCTURA!C19</f>
        <v>1000000</v>
      </c>
      <c r="I20" s="180">
        <f>INFRAESTRUCTURA!D19</f>
        <v>0</v>
      </c>
      <c r="J20" t="str">
        <f>INFRAESTRUCTURA!G19</f>
        <v>Nro. 7.3.36.5.01.04.07.03</v>
      </c>
      <c r="K20" t="str">
        <f>INFRAESTRUCTURA!H19</f>
        <v>Varios Parques y Plazas</v>
      </c>
    </row>
    <row r="21" spans="1:11" ht="25.5" hidden="1" x14ac:dyDescent="0.25">
      <c r="A21" s="75" t="s">
        <v>92</v>
      </c>
      <c r="B21" s="75" t="str">
        <f t="shared" si="0"/>
        <v>INFRAESTRUCTURA</v>
      </c>
      <c r="C21" s="191" t="s">
        <v>298</v>
      </c>
      <c r="D21" s="184" t="s">
        <v>357</v>
      </c>
      <c r="E21" s="190" t="s">
        <v>443</v>
      </c>
      <c r="F21" s="194" t="str">
        <f>INFRAESTRUCTURA!A20</f>
        <v>ESTADIO MUNICIPAL</v>
      </c>
      <c r="G21" s="180">
        <f>INFRAESTRUCTURA!B20</f>
        <v>20000</v>
      </c>
      <c r="H21" s="180">
        <f>INFRAESTRUCTURA!C20</f>
        <v>20000</v>
      </c>
      <c r="I21" s="180">
        <f>INFRAESTRUCTURA!D20</f>
        <v>0</v>
      </c>
      <c r="J21" t="str">
        <f>INFRAESTRUCTURA!G20</f>
        <v>Nro. 7.3.36.5.01.07.01</v>
      </c>
      <c r="K21" t="str">
        <f>INFRAESTRUCTURA!H20</f>
        <v>Edificios Municipales</v>
      </c>
    </row>
    <row r="22" spans="1:11" ht="25.5" hidden="1" x14ac:dyDescent="0.25">
      <c r="A22" s="75" t="s">
        <v>92</v>
      </c>
      <c r="B22" s="75" t="str">
        <f t="shared" si="0"/>
        <v>INFRAESTRUCTURA</v>
      </c>
      <c r="C22" s="191" t="s">
        <v>299</v>
      </c>
      <c r="D22" s="184" t="s">
        <v>372</v>
      </c>
      <c r="E22" s="190" t="s">
        <v>442</v>
      </c>
      <c r="F22" s="194" t="str">
        <f>INFRAESTRUCTURA!A21</f>
        <v>FUNDACION VARGAS TORRES - ARRASTRE</v>
      </c>
      <c r="G22" s="180">
        <f>INFRAESTRUCTURA!B21</f>
        <v>187000</v>
      </c>
      <c r="H22" s="180">
        <f>INFRAESTRUCTURA!C21</f>
        <v>187000</v>
      </c>
      <c r="I22" s="180">
        <f>INFRAESTRUCTURA!D21</f>
        <v>0</v>
      </c>
      <c r="J22" t="str">
        <f>INFRAESTRUCTURA!G21</f>
        <v>Nro. 7.3.36.5.01.04.01</v>
      </c>
      <c r="K22" t="str">
        <f>INFRAESTRUCTURA!H21</f>
        <v>Equipamientos Comunitarios Urbanos - Rurales</v>
      </c>
    </row>
    <row r="23" spans="1:11" ht="25.5" hidden="1" x14ac:dyDescent="0.25">
      <c r="A23" s="75" t="s">
        <v>92</v>
      </c>
      <c r="B23" s="75" t="str">
        <f t="shared" si="0"/>
        <v>INFRAESTRUCTURA</v>
      </c>
      <c r="C23" s="179" t="s">
        <v>299</v>
      </c>
      <c r="D23" s="184" t="s">
        <v>372</v>
      </c>
      <c r="E23" s="190" t="s">
        <v>442</v>
      </c>
      <c r="F23" s="194" t="str">
        <f>INFRAESTRUCTURA!A22</f>
        <v xml:space="preserve">INSTITUTO  DE PARALISIS CEREBRAL IPCA </v>
      </c>
      <c r="G23" s="180">
        <f>INFRAESTRUCTURA!B22</f>
        <v>100000</v>
      </c>
      <c r="H23" s="180">
        <f>INFRAESTRUCTURA!C22</f>
        <v>100000</v>
      </c>
      <c r="I23" s="180">
        <f>INFRAESTRUCTURA!D22</f>
        <v>0</v>
      </c>
      <c r="J23" t="str">
        <f>INFRAESTRUCTURA!G22</f>
        <v>Nro. 7.3.36.5.01.04.01</v>
      </c>
      <c r="K23" t="str">
        <f>INFRAESTRUCTURA!H22</f>
        <v>Equipamientos Comunitarios Urbanos - Rurales</v>
      </c>
    </row>
    <row r="24" spans="1:11" ht="25.5" hidden="1" x14ac:dyDescent="0.25">
      <c r="A24" s="75" t="s">
        <v>92</v>
      </c>
      <c r="B24" s="75" t="str">
        <f t="shared" si="0"/>
        <v>INFRAESTRUCTURA</v>
      </c>
      <c r="C24" s="191" t="s">
        <v>299</v>
      </c>
      <c r="D24" s="184" t="s">
        <v>372</v>
      </c>
      <c r="E24" s="190" t="s">
        <v>125</v>
      </c>
      <c r="F24" s="194" t="str">
        <f>INFRAESTRUCTURA!A23</f>
        <v>INTERVENCIONES EN DIVERSOS CENTROS EDUCATIVOS</v>
      </c>
      <c r="G24" s="180">
        <f>INFRAESTRUCTURA!B23</f>
        <v>150000</v>
      </c>
      <c r="H24" s="180">
        <f>INFRAESTRUCTURA!C23</f>
        <v>150000</v>
      </c>
      <c r="I24" s="180">
        <f>INFRAESTRUCTURA!D23</f>
        <v>0</v>
      </c>
      <c r="J24" t="str">
        <f>INFRAESTRUCTURA!G23</f>
        <v>Nro. 7.3.36.5.01.04.02</v>
      </c>
      <c r="K24" t="str">
        <f>INFRAESTRUCTURA!H23</f>
        <v>Mejoramiento y Mantenimiento de la Infraestructura Educativa</v>
      </c>
    </row>
    <row r="25" spans="1:11" ht="25.5" hidden="1" x14ac:dyDescent="0.25">
      <c r="A25" s="75" t="s">
        <v>92</v>
      </c>
      <c r="B25" s="75" t="str">
        <f t="shared" si="0"/>
        <v>INFRAESTRUCTURA</v>
      </c>
      <c r="C25" s="191" t="s">
        <v>299</v>
      </c>
      <c r="D25" s="184" t="s">
        <v>372</v>
      </c>
      <c r="E25" s="190" t="s">
        <v>125</v>
      </c>
      <c r="F25" s="194" t="str">
        <f>INFRAESTRUCTURA!A24</f>
        <v>LARDIN BOTÁNICO</v>
      </c>
      <c r="G25" s="180">
        <f>INFRAESTRUCTURA!B24</f>
        <v>50000</v>
      </c>
      <c r="H25" s="180">
        <f>INFRAESTRUCTURA!C24</f>
        <v>50000</v>
      </c>
      <c r="I25" s="180">
        <f>INFRAESTRUCTURA!D24</f>
        <v>0</v>
      </c>
      <c r="J25" t="str">
        <f>INFRAESTRUCTURA!G24</f>
        <v>Nro. 7.3.36.5.01.04.07.03</v>
      </c>
      <c r="K25" t="str">
        <f>INFRAESTRUCTURA!H24</f>
        <v>Varios Parques y Plazas</v>
      </c>
    </row>
    <row r="26" spans="1:11" ht="25.5" hidden="1" x14ac:dyDescent="0.25">
      <c r="A26" s="75" t="s">
        <v>92</v>
      </c>
      <c r="B26" s="75" t="str">
        <f t="shared" si="0"/>
        <v>INFRAESTRUCTURA</v>
      </c>
      <c r="C26" s="179" t="s">
        <v>297</v>
      </c>
      <c r="D26" s="184" t="s">
        <v>445</v>
      </c>
      <c r="E26" s="190" t="s">
        <v>446</v>
      </c>
      <c r="F26" s="194" t="str">
        <f>INFRAESTRUCTURA!A25</f>
        <v>MANTENIMEINTO DE CASAS COMUNALES</v>
      </c>
      <c r="G26" s="180">
        <f>INFRAESTRUCTURA!B25</f>
        <v>50000</v>
      </c>
      <c r="H26" s="180">
        <f>INFRAESTRUCTURA!C25</f>
        <v>50000</v>
      </c>
      <c r="I26" s="180">
        <f>INFRAESTRUCTURA!D25</f>
        <v>0</v>
      </c>
      <c r="J26" t="str">
        <f>INFRAESTRUCTURA!G25</f>
        <v>Nro. 7.3.36.5.01.04.01</v>
      </c>
      <c r="K26" t="str">
        <f>INFRAESTRUCTURA!H25</f>
        <v>Equipamientos Comunitarios Urbanos - Rurales</v>
      </c>
    </row>
    <row r="27" spans="1:11" hidden="1" x14ac:dyDescent="0.25">
      <c r="A27" s="75" t="s">
        <v>92</v>
      </c>
      <c r="B27" s="75" t="str">
        <f t="shared" si="0"/>
        <v>INFRAESTRUCTURA</v>
      </c>
      <c r="C27" s="191" t="s">
        <v>151</v>
      </c>
      <c r="D27" s="184" t="s">
        <v>437</v>
      </c>
      <c r="E27" s="190" t="s">
        <v>434</v>
      </c>
      <c r="F27" s="194" t="str">
        <f>INFRAESTRUCTURA!A26</f>
        <v>MANTENIMIENTO DE  DE PUENTES , PASARELAS Y PASOS A DESNIVEL</v>
      </c>
      <c r="G27" s="180">
        <f>INFRAESTRUCTURA!B26</f>
        <v>60000</v>
      </c>
      <c r="H27" s="180">
        <f>INFRAESTRUCTURA!C26</f>
        <v>60000</v>
      </c>
      <c r="I27" s="180">
        <f>INFRAESTRUCTURA!D26</f>
        <v>0</v>
      </c>
      <c r="J27" t="str">
        <f>INFRAESTRUCTURA!G26</f>
        <v>Nro. 7.3.36.5.05.01.01</v>
      </c>
      <c r="K27" t="str">
        <f>INFRAESTRUCTURA!H26</f>
        <v>Mantenimiento de vías Urbanas y Rurales</v>
      </c>
    </row>
    <row r="28" spans="1:11" ht="25.5" hidden="1" x14ac:dyDescent="0.25">
      <c r="A28" s="75" t="s">
        <v>92</v>
      </c>
      <c r="B28" s="75" t="str">
        <f t="shared" si="0"/>
        <v>INFRAESTRUCTURA</v>
      </c>
      <c r="C28" s="192" t="s">
        <v>304</v>
      </c>
      <c r="D28" s="209" t="s">
        <v>423</v>
      </c>
      <c r="E28" s="195" t="s">
        <v>451</v>
      </c>
      <c r="F28" s="194" t="str">
        <f>INFRAESTRUCTURA!A27</f>
        <v>MANTENIMIENTO DE PAVIMENTO CON ADOCRETO, VARIAS CALLES DE LA CIUDAD</v>
      </c>
      <c r="G28" s="180">
        <f>INFRAESTRUCTURA!B27</f>
        <v>50000</v>
      </c>
      <c r="H28" s="180">
        <f>INFRAESTRUCTURA!C27</f>
        <v>50000</v>
      </c>
      <c r="I28" s="180">
        <f>INFRAESTRUCTURA!D27</f>
        <v>0</v>
      </c>
      <c r="J28" t="str">
        <f>INFRAESTRUCTURA!G27</f>
        <v>Nro. 7.3.36.5.05.01.01</v>
      </c>
      <c r="K28" t="str">
        <f>INFRAESTRUCTURA!H27</f>
        <v>Mantenimiento de vías Urbanas y Rurales</v>
      </c>
    </row>
    <row r="29" spans="1:11" ht="25.5" hidden="1" x14ac:dyDescent="0.25">
      <c r="A29" s="75" t="s">
        <v>92</v>
      </c>
      <c r="B29" s="75" t="str">
        <f t="shared" si="0"/>
        <v>INFRAESTRUCTURA</v>
      </c>
      <c r="C29" s="191" t="s">
        <v>299</v>
      </c>
      <c r="D29" s="184" t="s">
        <v>372</v>
      </c>
      <c r="E29" s="190" t="s">
        <v>442</v>
      </c>
      <c r="F29" s="194" t="str">
        <f>INFRAESTRUCTURA!A28</f>
        <v>MANTENIMIENTO DE PLANTA ASFÁLTICA</v>
      </c>
      <c r="G29" s="180">
        <f>INFRAESTRUCTURA!B28</f>
        <v>60000</v>
      </c>
      <c r="H29" s="180">
        <f>INFRAESTRUCTURA!C28</f>
        <v>60000</v>
      </c>
      <c r="I29" s="180">
        <f>INFRAESTRUCTURA!D28</f>
        <v>0</v>
      </c>
      <c r="J29" t="str">
        <f>INFRAESTRUCTURA!G28</f>
        <v>Nro. 7.3.36.5.05.01.04</v>
      </c>
      <c r="K29" t="str">
        <f>INFRAESTRUCTURA!H28</f>
        <v>Plantas Asfalticas (operación y Mantenimiento)</v>
      </c>
    </row>
    <row r="30" spans="1:11" ht="25.5" hidden="1" x14ac:dyDescent="0.25">
      <c r="A30" s="75" t="s">
        <v>92</v>
      </c>
      <c r="B30" s="75" t="str">
        <f t="shared" si="0"/>
        <v>INFRAESTRUCTURA</v>
      </c>
      <c r="C30" s="191" t="s">
        <v>299</v>
      </c>
      <c r="D30" s="184" t="s">
        <v>372</v>
      </c>
      <c r="E30" s="190" t="s">
        <v>442</v>
      </c>
      <c r="F30" s="194" t="str">
        <f>INFRAESTRUCTURA!A29</f>
        <v>MANTENIMIENTO VÍAS ADOQUIN</v>
      </c>
      <c r="G30" s="180">
        <f>INFRAESTRUCTURA!B29</f>
        <v>320000</v>
      </c>
      <c r="H30" s="180">
        <f>INFRAESTRUCTURA!C29</f>
        <v>320000</v>
      </c>
      <c r="I30" s="180">
        <f>INFRAESTRUCTURA!D29</f>
        <v>0</v>
      </c>
      <c r="J30" t="str">
        <f>INFRAESTRUCTURA!G29</f>
        <v>Nro. 7.3.36.5.05.01.01</v>
      </c>
      <c r="K30" t="str">
        <f>INFRAESTRUCTURA!H29</f>
        <v>Mantenimiento de vías Urbanas y Rurales</v>
      </c>
    </row>
    <row r="31" spans="1:11" ht="25.5" hidden="1" x14ac:dyDescent="0.25">
      <c r="A31" s="75" t="s">
        <v>92</v>
      </c>
      <c r="B31" s="75" t="str">
        <f t="shared" si="0"/>
        <v>INFRAESTRUCTURA</v>
      </c>
      <c r="C31" s="191" t="s">
        <v>298</v>
      </c>
      <c r="D31" s="184" t="s">
        <v>357</v>
      </c>
      <c r="E31" s="190" t="s">
        <v>443</v>
      </c>
      <c r="F31" s="194" t="str">
        <f>INFRAESTRUCTURA!A30</f>
        <v>MANTENIMIENTO VÍAS LASTRE Y/O TIERRA</v>
      </c>
      <c r="G31" s="180">
        <f>INFRAESTRUCTURA!B30</f>
        <v>150000</v>
      </c>
      <c r="H31" s="180">
        <f>INFRAESTRUCTURA!C30</f>
        <v>150000</v>
      </c>
      <c r="I31" s="180">
        <f>INFRAESTRUCTURA!D30</f>
        <v>0</v>
      </c>
      <c r="J31" t="str">
        <f>INFRAESTRUCTURA!G30</f>
        <v>Nro. 7.3.36.5.05.01.01</v>
      </c>
      <c r="K31" t="str">
        <f>INFRAESTRUCTURA!H30</f>
        <v>Mantenimiento de vías Urbanas y Rurales</v>
      </c>
    </row>
    <row r="32" spans="1:11" ht="25.5" hidden="1" x14ac:dyDescent="0.25">
      <c r="A32" s="75" t="s">
        <v>92</v>
      </c>
      <c r="B32" s="75" t="str">
        <f t="shared" si="0"/>
        <v>INFRAESTRUCTURA</v>
      </c>
      <c r="C32" s="191" t="s">
        <v>297</v>
      </c>
      <c r="D32" s="184" t="s">
        <v>439</v>
      </c>
      <c r="E32" s="190" t="s">
        <v>294</v>
      </c>
      <c r="F32" s="194" t="str">
        <f>INFRAESTRUCTURA!A31</f>
        <v>MANTENIMIENTO Y MEJORAM.VÍAS PAVIMENTO FLEXIBLE</v>
      </c>
      <c r="G32" s="180">
        <f>INFRAESTRUCTURA!B31</f>
        <v>450000</v>
      </c>
      <c r="H32" s="180">
        <f>INFRAESTRUCTURA!C31</f>
        <v>450000</v>
      </c>
      <c r="I32" s="180">
        <f>INFRAESTRUCTURA!D31</f>
        <v>0</v>
      </c>
      <c r="J32" t="str">
        <f>INFRAESTRUCTURA!G31</f>
        <v>Nro. 7.3.36.5.05.01.01</v>
      </c>
      <c r="K32" t="str">
        <f>INFRAESTRUCTURA!H31</f>
        <v>Mantenimiento de vías Urbanas y Rurales</v>
      </c>
    </row>
    <row r="33" spans="1:11" ht="25.5" hidden="1" x14ac:dyDescent="0.25">
      <c r="A33" s="75" t="s">
        <v>92</v>
      </c>
      <c r="B33" s="75" t="str">
        <f t="shared" si="0"/>
        <v>INFRAESTRUCTURA</v>
      </c>
      <c r="C33" s="191" t="s">
        <v>297</v>
      </c>
      <c r="D33" s="184" t="s">
        <v>439</v>
      </c>
      <c r="E33" s="190" t="s">
        <v>294</v>
      </c>
      <c r="F33" s="194" t="str">
        <f>INFRAESTRUCTURA!A32</f>
        <v>MANTENIMIENTO Y MEJORAMIENTO DE VÍAS PAVIMENTO RÍGIDO</v>
      </c>
      <c r="G33" s="180">
        <f>INFRAESTRUCTURA!B32</f>
        <v>200000</v>
      </c>
      <c r="H33" s="180">
        <f>INFRAESTRUCTURA!C32</f>
        <v>200000</v>
      </c>
      <c r="I33" s="180">
        <f>INFRAESTRUCTURA!D32</f>
        <v>0</v>
      </c>
      <c r="J33" t="str">
        <f>INFRAESTRUCTURA!G32</f>
        <v>Nro. 7.3.36.5.05.01.01</v>
      </c>
      <c r="K33" t="str">
        <f>INFRAESTRUCTURA!H32</f>
        <v>Mantenimiento de vías Urbanas y Rurales</v>
      </c>
    </row>
    <row r="34" spans="1:11" ht="25.5" hidden="1" x14ac:dyDescent="0.25">
      <c r="A34" s="75" t="s">
        <v>92</v>
      </c>
      <c r="B34" s="75" t="str">
        <f t="shared" si="0"/>
        <v>INFRAESTRUCTURA</v>
      </c>
      <c r="C34" s="179" t="s">
        <v>300</v>
      </c>
      <c r="D34" s="184" t="s">
        <v>358</v>
      </c>
      <c r="E34" s="190" t="s">
        <v>444</v>
      </c>
      <c r="F34" s="194" t="str">
        <f>INFRAESTRUCTURA!A33</f>
        <v>MANTENIMIENTO Y REPARACION DE VEREDAS Y BORDILLOS</v>
      </c>
      <c r="G34" s="180">
        <f>INFRAESTRUCTURA!B33</f>
        <v>80000</v>
      </c>
      <c r="H34" s="180">
        <f>INFRAESTRUCTURA!C33</f>
        <v>80000</v>
      </c>
      <c r="I34" s="180">
        <f>INFRAESTRUCTURA!D33</f>
        <v>0</v>
      </c>
      <c r="J34" t="str">
        <f>INFRAESTRUCTURA!G33</f>
        <v>Nro. 7.3.36.5.05.01.01</v>
      </c>
      <c r="K34" t="str">
        <f>INFRAESTRUCTURA!H33</f>
        <v>Mantenimiento de vías Urbanas y Rurales</v>
      </c>
    </row>
    <row r="35" spans="1:11" ht="26.25" hidden="1" x14ac:dyDescent="0.25">
      <c r="A35" s="75" t="s">
        <v>92</v>
      </c>
      <c r="B35" s="75" t="str">
        <f t="shared" si="0"/>
        <v>INFRAESTRUCTURA</v>
      </c>
      <c r="C35" s="191" t="s">
        <v>151</v>
      </c>
      <c r="D35" s="184" t="s">
        <v>436</v>
      </c>
      <c r="E35" s="181" t="s">
        <v>311</v>
      </c>
      <c r="F35" s="194">
        <f>INFRAESTRUCTURA!A34</f>
        <v>0</v>
      </c>
      <c r="G35" s="180">
        <f>INFRAESTRUCTURA!B34</f>
        <v>0</v>
      </c>
      <c r="H35" s="180">
        <f>INFRAESTRUCTURA!C34</f>
        <v>0</v>
      </c>
      <c r="I35" s="180">
        <f>INFRAESTRUCTURA!D34</f>
        <v>0</v>
      </c>
      <c r="J35">
        <f>INFRAESTRUCTURA!G34</f>
        <v>0</v>
      </c>
      <c r="K35">
        <f>INFRAESTRUCTURA!H34</f>
        <v>0</v>
      </c>
    </row>
    <row r="36" spans="1:11" ht="25.5" hidden="1" x14ac:dyDescent="0.25">
      <c r="A36" s="75" t="s">
        <v>92</v>
      </c>
      <c r="B36" s="75" t="str">
        <f t="shared" si="0"/>
        <v>INFRAESTRUCTURA</v>
      </c>
      <c r="C36" s="191" t="s">
        <v>297</v>
      </c>
      <c r="D36" s="184" t="s">
        <v>445</v>
      </c>
      <c r="E36" s="190" t="s">
        <v>446</v>
      </c>
      <c r="F36" s="194">
        <f>INFRAESTRUCTURA!A35</f>
        <v>0</v>
      </c>
      <c r="G36" s="180">
        <f>INFRAESTRUCTURA!B35</f>
        <v>0</v>
      </c>
      <c r="H36" s="180">
        <f>INFRAESTRUCTURA!C35</f>
        <v>0</v>
      </c>
      <c r="I36" s="180">
        <f>INFRAESTRUCTURA!D35</f>
        <v>0</v>
      </c>
      <c r="J36">
        <f>INFRAESTRUCTURA!G35</f>
        <v>0</v>
      </c>
      <c r="K36">
        <f>INFRAESTRUCTURA!H35</f>
        <v>0</v>
      </c>
    </row>
    <row r="37" spans="1:11" ht="26.25" hidden="1" x14ac:dyDescent="0.25">
      <c r="A37" s="75" t="s">
        <v>92</v>
      </c>
      <c r="B37" s="75" t="str">
        <f t="shared" si="0"/>
        <v>INFRAESTRUCTURA</v>
      </c>
      <c r="C37" s="179" t="s">
        <v>151</v>
      </c>
      <c r="D37" s="184" t="s">
        <v>436</v>
      </c>
      <c r="E37" s="181" t="s">
        <v>311</v>
      </c>
      <c r="F37" s="194" t="str">
        <f>INFRAESTRUCTURA!A36</f>
        <v>MEJORAMIENTO DE INTERSECCIONES CONFLICTIVAS</v>
      </c>
      <c r="G37" s="180">
        <f>INFRAESTRUCTURA!B36</f>
        <v>100000</v>
      </c>
      <c r="H37" s="180">
        <f>INFRAESTRUCTURA!C36</f>
        <v>100000</v>
      </c>
      <c r="I37" s="180">
        <f>INFRAESTRUCTURA!D36</f>
        <v>0</v>
      </c>
      <c r="J37" t="str">
        <f>INFRAESTRUCTURA!G36</f>
        <v>Nro. 7.3.36.5.05.01.01</v>
      </c>
      <c r="K37" t="str">
        <f>INFRAESTRUCTURA!H36</f>
        <v>Mantenimiento de vías Urbanas y Rurales</v>
      </c>
    </row>
    <row r="38" spans="1:11" ht="25.5" hidden="1" x14ac:dyDescent="0.25">
      <c r="A38" s="75" t="s">
        <v>92</v>
      </c>
      <c r="B38" s="75" t="str">
        <f t="shared" si="0"/>
        <v>INFRAESTRUCTURA</v>
      </c>
      <c r="C38" s="191" t="s">
        <v>151</v>
      </c>
      <c r="D38" s="184" t="s">
        <v>437</v>
      </c>
      <c r="E38" s="190" t="s">
        <v>434</v>
      </c>
      <c r="F38" s="194" t="str">
        <f>INFRAESTRUCTURA!A37</f>
        <v>MEJORAMIENTO DE VEREDAS Y BORDILLOS EN DIVERSAS CALLES DE LA CIUDAD FASE C (arrastre)</v>
      </c>
      <c r="G38" s="180">
        <f>INFRAESTRUCTURA!B37</f>
        <v>180000</v>
      </c>
      <c r="H38" s="180">
        <f>INFRAESTRUCTURA!C37</f>
        <v>180000</v>
      </c>
      <c r="I38" s="180">
        <f>INFRAESTRUCTURA!D37</f>
        <v>0</v>
      </c>
      <c r="J38" t="str">
        <f>INFRAESTRUCTURA!G37</f>
        <v>Nro. 7.3.36.5.01.04.03</v>
      </c>
      <c r="K38" t="str">
        <f>INFRAESTRUCTURA!H37</f>
        <v>Veredas y Bordillos</v>
      </c>
    </row>
    <row r="39" spans="1:11" ht="25.5" hidden="1" x14ac:dyDescent="0.25">
      <c r="A39" s="75" t="s">
        <v>92</v>
      </c>
      <c r="B39" s="75" t="str">
        <f t="shared" si="0"/>
        <v>INFRAESTRUCTURA</v>
      </c>
      <c r="C39" s="191" t="s">
        <v>151</v>
      </c>
      <c r="D39" s="184" t="s">
        <v>438</v>
      </c>
      <c r="E39" s="190" t="s">
        <v>313</v>
      </c>
      <c r="F39" s="194" t="str">
        <f>INFRAESTRUCTURA!A38</f>
        <v>MEJORAMIENTO LABORATORIO FISACLIZ.</v>
      </c>
      <c r="G39" s="180">
        <f>INFRAESTRUCTURA!B38</f>
        <v>100000</v>
      </c>
      <c r="H39" s="180">
        <f>INFRAESTRUCTURA!C38</f>
        <v>100000</v>
      </c>
      <c r="I39" s="180">
        <f>INFRAESTRUCTURA!D38</f>
        <v>0</v>
      </c>
      <c r="J39" t="str">
        <f>INFRAESTRUCTURA!G38</f>
        <v>Nro. 7.3.36.5.01.07.01</v>
      </c>
      <c r="K39" t="str">
        <f>INFRAESTRUCTURA!H38</f>
        <v>Edificios Municipales</v>
      </c>
    </row>
    <row r="40" spans="1:11" ht="25.5" hidden="1" x14ac:dyDescent="0.25">
      <c r="A40" s="75" t="s">
        <v>92</v>
      </c>
      <c r="B40" s="75" t="str">
        <f t="shared" si="0"/>
        <v>INFRAESTRUCTURA</v>
      </c>
      <c r="C40" s="191" t="s">
        <v>151</v>
      </c>
      <c r="D40" s="184" t="s">
        <v>437</v>
      </c>
      <c r="E40" s="190" t="s">
        <v>434</v>
      </c>
      <c r="F40" s="194" t="str">
        <f>INFRAESTRUCTURA!A39</f>
        <v>MEJORAMIENTO Y CONSTRUCCION DE VARIOS PUENTES Y PASARELAS</v>
      </c>
      <c r="G40" s="180">
        <f>INFRAESTRUCTURA!B39</f>
        <v>3500000</v>
      </c>
      <c r="H40" s="180">
        <f>INFRAESTRUCTURA!C39</f>
        <v>3500000</v>
      </c>
      <c r="I40" s="180">
        <f>INFRAESTRUCTURA!D39</f>
        <v>0</v>
      </c>
      <c r="J40" t="str">
        <f>INFRAESTRUCTURA!G39</f>
        <v>Nro. 7.3.36.5.01.05.01</v>
      </c>
      <c r="K40" t="str">
        <f>INFRAESTRUCTURA!H39</f>
        <v>Puentes y pasarelas Urbanas</v>
      </c>
    </row>
    <row r="41" spans="1:11" hidden="1" x14ac:dyDescent="0.25">
      <c r="A41" s="75" t="s">
        <v>92</v>
      </c>
      <c r="B41" s="75" t="str">
        <f t="shared" si="0"/>
        <v>INFRAESTRUCTURA</v>
      </c>
      <c r="C41" s="191" t="s">
        <v>151</v>
      </c>
      <c r="D41" s="184" t="s">
        <v>437</v>
      </c>
      <c r="E41" s="190" t="s">
        <v>434</v>
      </c>
      <c r="F41" s="194" t="str">
        <f>INFRAESTRUCTURA!A40</f>
        <v>MERCADOS</v>
      </c>
      <c r="G41" s="180">
        <f>INFRAESTRUCTURA!B40</f>
        <v>1680000</v>
      </c>
      <c r="H41" s="180">
        <f>INFRAESTRUCTURA!C40</f>
        <v>1680000</v>
      </c>
      <c r="I41" s="180">
        <f>INFRAESTRUCTURA!D40</f>
        <v>0</v>
      </c>
      <c r="J41" t="str">
        <f>INFRAESTRUCTURA!G40</f>
        <v>Nro. 7.3.36.5.01.07.03</v>
      </c>
      <c r="K41" t="str">
        <f>INFRAESTRUCTURA!H40</f>
        <v>Mercados y Ferias Libres</v>
      </c>
    </row>
    <row r="42" spans="1:11" hidden="1" x14ac:dyDescent="0.25">
      <c r="A42" s="75" t="s">
        <v>92</v>
      </c>
      <c r="B42" s="75" t="str">
        <f t="shared" si="0"/>
        <v>INFRAESTRUCTURA</v>
      </c>
      <c r="C42" s="191" t="s">
        <v>151</v>
      </c>
      <c r="D42" s="184" t="s">
        <v>437</v>
      </c>
      <c r="E42" s="190" t="s">
        <v>434</v>
      </c>
      <c r="F42" s="194" t="str">
        <f>INFRAESTRUCTURA!A41</f>
        <v>OBRAS DE MITIGACIÓN EN LA CIUDADELA JAIME ROLDOS (arrastre)</v>
      </c>
      <c r="G42" s="180">
        <f>INFRAESTRUCTURA!B41</f>
        <v>75000</v>
      </c>
      <c r="H42" s="180">
        <f>INFRAESTRUCTURA!C41</f>
        <v>75000</v>
      </c>
      <c r="I42" s="180">
        <f>INFRAESTRUCTURA!D41</f>
        <v>0</v>
      </c>
      <c r="J42" t="str">
        <f>INFRAESTRUCTURA!G41</f>
        <v>Nro. 7.3.36.5.01.99.01</v>
      </c>
      <c r="K42" t="str">
        <f>INFRAESTRUCTURA!H41</f>
        <v>Obras emergentes Unidad de Desastres</v>
      </c>
    </row>
    <row r="43" spans="1:11" hidden="1" x14ac:dyDescent="0.25">
      <c r="A43" s="75" t="s">
        <v>92</v>
      </c>
      <c r="B43" s="75" t="str">
        <f t="shared" si="0"/>
        <v>INFRAESTRUCTURA</v>
      </c>
      <c r="C43" s="191" t="s">
        <v>151</v>
      </c>
      <c r="D43" s="184" t="s">
        <v>437</v>
      </c>
      <c r="E43" s="190" t="s">
        <v>434</v>
      </c>
      <c r="F43" s="194" t="str">
        <f>INFRAESTRUCTURA!A42</f>
        <v>OBRAS EMERGENTES (UNIDAD DE GESTIÓN DE RIESGOS)</v>
      </c>
      <c r="G43" s="180">
        <f>INFRAESTRUCTURA!B42</f>
        <v>1100000</v>
      </c>
      <c r="H43" s="180">
        <f>INFRAESTRUCTURA!C42</f>
        <v>500000</v>
      </c>
      <c r="I43" s="180">
        <f>INFRAESTRUCTURA!D42</f>
        <v>600000</v>
      </c>
      <c r="J43" t="str">
        <f>INFRAESTRUCTURA!G42</f>
        <v>Nro. 7.3.36.5.01.99.01</v>
      </c>
      <c r="K43" t="str">
        <f>INFRAESTRUCTURA!H42</f>
        <v>Obras emergentes Unidad de Desastres</v>
      </c>
    </row>
    <row r="44" spans="1:11" hidden="1" x14ac:dyDescent="0.25">
      <c r="A44" s="75" t="s">
        <v>92</v>
      </c>
      <c r="B44" s="75" t="str">
        <f t="shared" si="0"/>
        <v>INFRAESTRUCTURA</v>
      </c>
      <c r="C44" s="191" t="s">
        <v>151</v>
      </c>
      <c r="D44" s="184" t="s">
        <v>437</v>
      </c>
      <c r="E44" s="190" t="s">
        <v>434</v>
      </c>
      <c r="F44" s="194" t="str">
        <f>INFRAESTRUCTURA!A43</f>
        <v xml:space="preserve">PARQUES Y PLAZAS  URBANAS (Anexo Nro.   ) </v>
      </c>
      <c r="G44" s="180">
        <f>INFRAESTRUCTURA!B43</f>
        <v>1000000</v>
      </c>
      <c r="H44" s="180">
        <f>INFRAESTRUCTURA!C43</f>
        <v>1000000</v>
      </c>
      <c r="I44" s="180">
        <f>INFRAESTRUCTURA!D43</f>
        <v>0</v>
      </c>
      <c r="J44" t="str">
        <f>INFRAESTRUCTURA!G43</f>
        <v>Nro. 7.3.36.5.01.04.07.03</v>
      </c>
      <c r="K44" t="str">
        <f>INFRAESTRUCTURA!H43</f>
        <v>Varios Parques y Plazas</v>
      </c>
    </row>
    <row r="45" spans="1:11" hidden="1" x14ac:dyDescent="0.25">
      <c r="A45" s="75" t="s">
        <v>92</v>
      </c>
      <c r="B45" s="75" t="str">
        <f t="shared" si="0"/>
        <v>INFRAESTRUCTURA</v>
      </c>
      <c r="C45" s="191" t="s">
        <v>151</v>
      </c>
      <c r="D45" s="184" t="s">
        <v>437</v>
      </c>
      <c r="E45" s="190" t="s">
        <v>434</v>
      </c>
      <c r="F45" s="194">
        <f>INFRAESTRUCTURA!A44</f>
        <v>0</v>
      </c>
      <c r="G45" s="180">
        <f>INFRAESTRUCTURA!B44</f>
        <v>0</v>
      </c>
      <c r="H45" s="180">
        <f>INFRAESTRUCTURA!C44</f>
        <v>0</v>
      </c>
      <c r="I45" s="180">
        <f>INFRAESTRUCTURA!D44</f>
        <v>0</v>
      </c>
      <c r="J45">
        <f>INFRAESTRUCTURA!G44</f>
        <v>0</v>
      </c>
      <c r="K45">
        <f>INFRAESTRUCTURA!H44</f>
        <v>0</v>
      </c>
    </row>
    <row r="46" spans="1:11" hidden="1" x14ac:dyDescent="0.25">
      <c r="A46" s="75" t="s">
        <v>92</v>
      </c>
      <c r="B46" s="75" t="str">
        <f t="shared" si="0"/>
        <v>INFRAESTRUCTURA</v>
      </c>
      <c r="C46" s="191" t="s">
        <v>151</v>
      </c>
      <c r="D46" s="184" t="s">
        <v>437</v>
      </c>
      <c r="E46" s="190" t="s">
        <v>434</v>
      </c>
      <c r="F46" s="194" t="str">
        <f>INFRAESTRUCTURA!A45</f>
        <v>PLAZOLETA DE SAN ROQUE</v>
      </c>
      <c r="G46" s="180">
        <f>INFRAESTRUCTURA!B45</f>
        <v>300000</v>
      </c>
      <c r="H46" s="180">
        <f>INFRAESTRUCTURA!C45</f>
        <v>300000</v>
      </c>
      <c r="I46" s="180">
        <f>INFRAESTRUCTURA!D45</f>
        <v>0</v>
      </c>
      <c r="J46" t="str">
        <f>INFRAESTRUCTURA!G45</f>
        <v>Nro. 7.3.36.5.01.04.07.03</v>
      </c>
      <c r="K46" t="str">
        <f>INFRAESTRUCTURA!H45</f>
        <v>Varios Parques y Plazas</v>
      </c>
    </row>
    <row r="47" spans="1:11" hidden="1" x14ac:dyDescent="0.25">
      <c r="A47" s="75" t="s">
        <v>92</v>
      </c>
      <c r="B47" s="75" t="str">
        <f t="shared" si="0"/>
        <v>INFRAESTRUCTURA</v>
      </c>
      <c r="C47" s="179" t="s">
        <v>151</v>
      </c>
      <c r="D47" s="184" t="s">
        <v>437</v>
      </c>
      <c r="E47" s="190" t="s">
        <v>434</v>
      </c>
      <c r="F47" s="194" t="str">
        <f>INFRAESTRUCTURA!A46</f>
        <v>PRESUPUESTO PARTICIPATIVOS JUNTAS PARROQUIALES</v>
      </c>
      <c r="G47" s="180">
        <f>INFRAESTRUCTURA!B46</f>
        <v>6227368</v>
      </c>
      <c r="H47" s="180">
        <f>INFRAESTRUCTURA!C46</f>
        <v>6227368</v>
      </c>
      <c r="I47" s="180">
        <f>INFRAESTRUCTURA!D46</f>
        <v>0</v>
      </c>
      <c r="J47" t="str">
        <f>INFRAESTRUCTURA!G46</f>
        <v>Nro. 7.3.36.5.01.99.04</v>
      </c>
      <c r="K47" t="str">
        <f>INFRAESTRUCTURA!H46</f>
        <v>Asignación Juntas Parroquiales</v>
      </c>
    </row>
    <row r="48" spans="1:11" ht="25.5" hidden="1" x14ac:dyDescent="0.25">
      <c r="A48" s="75" t="s">
        <v>92</v>
      </c>
      <c r="B48" s="75" t="str">
        <f t="shared" si="0"/>
        <v>INFRAESTRUCTURA</v>
      </c>
      <c r="C48" s="179" t="s">
        <v>151</v>
      </c>
      <c r="D48" s="184" t="s">
        <v>438</v>
      </c>
      <c r="E48" s="190" t="s">
        <v>313</v>
      </c>
      <c r="F48" s="194" t="str">
        <f>INFRAESTRUCTURA!A47</f>
        <v>RECAPEO EN VARIAS CALLES DE LA CIUDAD Y PAVIMENTACIÓN FLEXIBLE</v>
      </c>
      <c r="G48" s="180">
        <f>INFRAESTRUCTURA!B47</f>
        <v>1700000</v>
      </c>
      <c r="H48" s="180">
        <f>INFRAESTRUCTURA!C47</f>
        <v>1700000</v>
      </c>
      <c r="I48" s="180">
        <f>INFRAESTRUCTURA!D47</f>
        <v>0</v>
      </c>
      <c r="J48" t="str">
        <f>INFRAESTRUCTURA!G47</f>
        <v>Nro. 7.3.36.5.01.04.10</v>
      </c>
      <c r="K48" t="str">
        <f>INFRAESTRUCTURA!H47</f>
        <v>Recapeo de varias calles d ela ciudad</v>
      </c>
    </row>
    <row r="49" spans="1:11" ht="25.5" hidden="1" x14ac:dyDescent="0.25">
      <c r="A49" s="75" t="s">
        <v>92</v>
      </c>
      <c r="B49" s="75" t="str">
        <f t="shared" si="0"/>
        <v>INFRAESTRUCTURA</v>
      </c>
      <c r="C49" s="191" t="s">
        <v>298</v>
      </c>
      <c r="D49" s="184" t="s">
        <v>339</v>
      </c>
      <c r="E49" s="196" t="s">
        <v>153</v>
      </c>
      <c r="F49" s="194" t="str">
        <f>INFRAESTRUCTURA!A48</f>
        <v xml:space="preserve">RECONSTRUCCION ATENCION CLIENTES AVALUOS Y OTROS </v>
      </c>
      <c r="G49" s="180">
        <f>INFRAESTRUCTURA!B48</f>
        <v>70000</v>
      </c>
      <c r="H49" s="180">
        <f>INFRAESTRUCTURA!C48</f>
        <v>70000</v>
      </c>
      <c r="I49" s="180">
        <f>INFRAESTRUCTURA!D48</f>
        <v>0</v>
      </c>
      <c r="J49" t="str">
        <f>INFRAESTRUCTURA!G48</f>
        <v>Nro. 7.3.36.5.01.07.01</v>
      </c>
      <c r="K49" t="str">
        <f>INFRAESTRUCTURA!H48</f>
        <v>Edificios Municipales</v>
      </c>
    </row>
    <row r="50" spans="1:11" ht="25.5" hidden="1" x14ac:dyDescent="0.25">
      <c r="A50" s="75" t="s">
        <v>92</v>
      </c>
      <c r="B50" s="75" t="str">
        <f t="shared" si="0"/>
        <v>INFRAESTRUCTURA</v>
      </c>
      <c r="C50" s="191" t="s">
        <v>298</v>
      </c>
      <c r="D50" s="184" t="s">
        <v>357</v>
      </c>
      <c r="E50" s="190" t="s">
        <v>443</v>
      </c>
      <c r="F50" s="194" t="str">
        <f>INFRAESTRUCTURA!A49</f>
        <v>RECUPERACION CASA MARY CORILE</v>
      </c>
      <c r="G50" s="180">
        <f>INFRAESTRUCTURA!B49</f>
        <v>130000</v>
      </c>
      <c r="H50" s="180">
        <f>INFRAESTRUCTURA!C49</f>
        <v>130000</v>
      </c>
      <c r="I50" s="180">
        <f>INFRAESTRUCTURA!D49</f>
        <v>0</v>
      </c>
      <c r="J50" t="str">
        <f>INFRAESTRUCTURA!G49</f>
        <v>Nro. 7.3.36.5.01.04.01</v>
      </c>
      <c r="K50" t="str">
        <f>INFRAESTRUCTURA!H49</f>
        <v>Equipamientos Comunitarios Urbanos - Rurales</v>
      </c>
    </row>
    <row r="51" spans="1:11" ht="25.5" hidden="1" x14ac:dyDescent="0.25">
      <c r="A51" s="75" t="s">
        <v>92</v>
      </c>
      <c r="B51" s="75" t="str">
        <f t="shared" si="0"/>
        <v>INFRAESTRUCTURA</v>
      </c>
      <c r="C51" s="191" t="s">
        <v>151</v>
      </c>
      <c r="D51" s="184" t="s">
        <v>339</v>
      </c>
      <c r="E51" s="190" t="s">
        <v>435</v>
      </c>
      <c r="F51" s="194" t="str">
        <f>INFRAESTRUCTURA!A50</f>
        <v>RECUPERACION CASA PATRIMONIAL V. J. CUESTA</v>
      </c>
      <c r="G51" s="180">
        <f>INFRAESTRUCTURA!B50</f>
        <v>160000</v>
      </c>
      <c r="H51" s="180">
        <f>INFRAESTRUCTURA!C50</f>
        <v>160000</v>
      </c>
      <c r="I51" s="180">
        <f>INFRAESTRUCTURA!D50</f>
        <v>0</v>
      </c>
      <c r="J51" t="str">
        <f>INFRAESTRUCTURA!G50</f>
        <v>Nro. 7.3.36.5.01.04.01</v>
      </c>
      <c r="K51" t="str">
        <f>INFRAESTRUCTURA!H50</f>
        <v>Equipamientos Comunitarios Urbanos - Rurales</v>
      </c>
    </row>
    <row r="52" spans="1:11" ht="25.5" hidden="1" x14ac:dyDescent="0.25">
      <c r="A52" s="75" t="s">
        <v>92</v>
      </c>
      <c r="B52" s="75" t="str">
        <f t="shared" si="0"/>
        <v>INFRAESTRUCTURA</v>
      </c>
      <c r="C52" s="191" t="s">
        <v>298</v>
      </c>
      <c r="D52" s="184" t="s">
        <v>339</v>
      </c>
      <c r="E52" s="196" t="s">
        <v>153</v>
      </c>
      <c r="F52" s="194" t="str">
        <f>INFRAESTRUCTURA!A51</f>
        <v>RECUPERACION VEREDAS E ILUMINACION SUBIDA DE TODOS SANTOS</v>
      </c>
      <c r="G52" s="180">
        <f>INFRAESTRUCTURA!B51</f>
        <v>350000</v>
      </c>
      <c r="H52" s="180">
        <f>INFRAESTRUCTURA!C51</f>
        <v>350000</v>
      </c>
      <c r="I52" s="180">
        <f>INFRAESTRUCTURA!D51</f>
        <v>0</v>
      </c>
      <c r="J52" t="str">
        <f>INFRAESTRUCTURA!G51</f>
        <v>Nro. 7.3.36.5.01.04.03</v>
      </c>
      <c r="K52" t="str">
        <f>INFRAESTRUCTURA!H51</f>
        <v>Veredas y Bordillos</v>
      </c>
    </row>
    <row r="53" spans="1:11" ht="25.5" hidden="1" x14ac:dyDescent="0.25">
      <c r="A53" s="75" t="s">
        <v>92</v>
      </c>
      <c r="B53" s="75" t="str">
        <f t="shared" si="0"/>
        <v>INFRAESTRUCTURA</v>
      </c>
      <c r="C53" s="191" t="s">
        <v>298</v>
      </c>
      <c r="D53" s="184" t="s">
        <v>440</v>
      </c>
      <c r="E53" s="190" t="s">
        <v>441</v>
      </c>
      <c r="F53" s="194" t="str">
        <f>INFRAESTRUCTURA!A52</f>
        <v>REGENERACIÓN DE LA PLAZA DE SAN FRANCISCO Y SUS ÁREAS ANEXAS</v>
      </c>
      <c r="G53" s="180">
        <f>INFRAESTRUCTURA!B52</f>
        <v>5011000</v>
      </c>
      <c r="H53" s="180">
        <f>INFRAESTRUCTURA!C52</f>
        <v>897000</v>
      </c>
      <c r="I53" s="180">
        <f>INFRAESTRUCTURA!D52</f>
        <v>4114000</v>
      </c>
      <c r="J53" t="str">
        <f>INFRAESTRUCTURA!G52</f>
        <v>Nro. 7.3.36.5.01.04.07.02</v>
      </c>
      <c r="K53" t="str">
        <f>INFRAESTRUCTURA!H52</f>
        <v>Regeneración de la plaza de San Francisco y äras Anexas</v>
      </c>
    </row>
    <row r="54" spans="1:11" ht="38.25" hidden="1" x14ac:dyDescent="0.25">
      <c r="A54" s="75" t="s">
        <v>92</v>
      </c>
      <c r="B54" s="75" t="str">
        <f t="shared" si="0"/>
        <v>INFRAESTRUCTURA</v>
      </c>
      <c r="C54" s="191" t="s">
        <v>298</v>
      </c>
      <c r="D54" s="184" t="s">
        <v>447</v>
      </c>
      <c r="E54" s="190" t="s">
        <v>448</v>
      </c>
      <c r="F54" s="194" t="str">
        <f>INFRAESTRUCTURA!A53</f>
        <v xml:space="preserve">REHABILITACIÓN DEL PARQUE DE LA MADRE Y CONSTRUCCIÓN DE PARQUEADEROS_x000D_ (arrastre)
</v>
      </c>
      <c r="G54" s="180">
        <f>INFRAESTRUCTURA!B53</f>
        <v>3500000</v>
      </c>
      <c r="H54" s="180">
        <f>INFRAESTRUCTURA!C53</f>
        <v>1800000</v>
      </c>
      <c r="I54" s="180">
        <f>INFRAESTRUCTURA!D53</f>
        <v>1700000</v>
      </c>
      <c r="J54" t="str">
        <f>INFRAESTRUCTURA!G53</f>
        <v>Nro. 7.3.36.5.01.04.07.01</v>
      </c>
      <c r="K54" t="str">
        <f>INFRAESTRUCTURA!H53</f>
        <v>Rehabilitación del parque de la madre y construcción de parqueaderos</v>
      </c>
    </row>
    <row r="55" spans="1:11" ht="26.25" hidden="1" x14ac:dyDescent="0.25">
      <c r="A55" s="75" t="s">
        <v>92</v>
      </c>
      <c r="B55" s="75" t="str">
        <f t="shared" si="0"/>
        <v>INFRAESTRUCTURA</v>
      </c>
      <c r="C55" s="191" t="s">
        <v>151</v>
      </c>
      <c r="D55" s="184" t="s">
        <v>437</v>
      </c>
      <c r="E55" s="181" t="s">
        <v>311</v>
      </c>
      <c r="F55" s="194" t="str">
        <f>INFRAESTRUCTURA!A54</f>
        <v>REHABILITACION DEL SECTOR DEL VECINO</v>
      </c>
      <c r="G55" s="180">
        <f>INFRAESTRUCTURA!B54</f>
        <v>550000</v>
      </c>
      <c r="H55" s="180">
        <f>INFRAESTRUCTURA!C54</f>
        <v>550000</v>
      </c>
      <c r="I55" s="180">
        <f>INFRAESTRUCTURA!D54</f>
        <v>0</v>
      </c>
      <c r="J55" t="str">
        <f>INFRAESTRUCTURA!G54</f>
        <v>Nro. 7.3.36.5.01.04.07.03</v>
      </c>
      <c r="K55" t="str">
        <f>INFRAESTRUCTURA!H54</f>
        <v>Varios Parques y Plazas</v>
      </c>
    </row>
    <row r="56" spans="1:11" ht="26.25" hidden="1" x14ac:dyDescent="0.25">
      <c r="A56" s="75" t="s">
        <v>92</v>
      </c>
      <c r="B56" s="75" t="str">
        <f t="shared" si="0"/>
        <v>INFRAESTRUCTURA</v>
      </c>
      <c r="C56" s="179" t="s">
        <v>151</v>
      </c>
      <c r="D56" s="184" t="s">
        <v>437</v>
      </c>
      <c r="E56" s="181" t="s">
        <v>311</v>
      </c>
      <c r="F56" s="194" t="str">
        <f>INFRAESTRUCTURA!A55</f>
        <v>REHABILITACION PLAZOLETA PUENTE ROTO</v>
      </c>
      <c r="G56" s="180">
        <f>INFRAESTRUCTURA!B55</f>
        <v>240000</v>
      </c>
      <c r="H56" s="180">
        <f>INFRAESTRUCTURA!C55</f>
        <v>240000</v>
      </c>
      <c r="I56" s="180">
        <f>INFRAESTRUCTURA!D55</f>
        <v>0</v>
      </c>
      <c r="J56" t="str">
        <f>INFRAESTRUCTURA!G55</f>
        <v>Nro. 7.3.36.5.01.04.07.03</v>
      </c>
      <c r="K56" t="str">
        <f>INFRAESTRUCTURA!H55</f>
        <v>Varios Parques y Plazas</v>
      </c>
    </row>
    <row r="57" spans="1:11" ht="25.5" hidden="1" x14ac:dyDescent="0.25">
      <c r="A57" s="75" t="s">
        <v>92</v>
      </c>
      <c r="B57" s="75" t="str">
        <f t="shared" si="0"/>
        <v>INFRAESTRUCTURA</v>
      </c>
      <c r="C57" s="191" t="s">
        <v>299</v>
      </c>
      <c r="D57" s="184" t="s">
        <v>372</v>
      </c>
      <c r="E57" s="190" t="s">
        <v>442</v>
      </c>
      <c r="F57" s="194" t="str">
        <f>INFRAESTRUCTURA!A56</f>
        <v>REPARACION Y READECUACION DE BATERIAS SANITARIAS</v>
      </c>
      <c r="G57" s="180">
        <f>INFRAESTRUCTURA!B56</f>
        <v>40000</v>
      </c>
      <c r="H57" s="180">
        <f>INFRAESTRUCTURA!C56</f>
        <v>40000</v>
      </c>
      <c r="I57" s="180">
        <f>INFRAESTRUCTURA!D56</f>
        <v>0</v>
      </c>
      <c r="J57" t="str">
        <f>INFRAESTRUCTURA!G56</f>
        <v>Nro. 7.3.36.5.01.04.01</v>
      </c>
      <c r="K57" t="str">
        <f>INFRAESTRUCTURA!H56</f>
        <v>Equipamientos Comunitarios Urbanos - Rurales</v>
      </c>
    </row>
    <row r="58" spans="1:11" ht="25.5" hidden="1" x14ac:dyDescent="0.25">
      <c r="A58" s="75" t="s">
        <v>92</v>
      </c>
      <c r="B58" s="75" t="str">
        <f t="shared" si="0"/>
        <v>INFRAESTRUCTURA</v>
      </c>
      <c r="C58" s="191" t="s">
        <v>151</v>
      </c>
      <c r="D58" s="184" t="s">
        <v>438</v>
      </c>
      <c r="E58" s="190" t="s">
        <v>313</v>
      </c>
      <c r="F58" s="194" t="str">
        <f>INFRAESTRUCTURA!A57</f>
        <v>REPAVIMENTACION DE VARIAS CALLES DE LA CIUDAD DE CUENCA - ARRASTRE</v>
      </c>
      <c r="G58" s="180">
        <f>INFRAESTRUCTURA!B57</f>
        <v>560000</v>
      </c>
      <c r="H58" s="180">
        <f>INFRAESTRUCTURA!C57</f>
        <v>560000</v>
      </c>
      <c r="I58" s="180">
        <f>INFRAESTRUCTURA!D57</f>
        <v>0</v>
      </c>
      <c r="J58" t="str">
        <f>INFRAESTRUCTURA!G57</f>
        <v>Nro. 7.3.36.5.01.04.14</v>
      </c>
      <c r="K58" t="str">
        <f>INFRAESTRUCTURA!H57</f>
        <v>Barrio Solidario</v>
      </c>
    </row>
    <row r="59" spans="1:11" ht="25.5" hidden="1" x14ac:dyDescent="0.25">
      <c r="A59" s="75" t="s">
        <v>92</v>
      </c>
      <c r="B59" s="75" t="str">
        <f t="shared" si="0"/>
        <v>INFRAESTRUCTURA</v>
      </c>
      <c r="C59" s="179" t="s">
        <v>304</v>
      </c>
      <c r="D59" s="184" t="s">
        <v>429</v>
      </c>
      <c r="E59" s="185" t="s">
        <v>430</v>
      </c>
      <c r="F59" s="194" t="str">
        <f>INFRAESTRUCTURA!A58</f>
        <v>RESTAURACION DE LA PLAZOLETA DEL OTORONGO</v>
      </c>
      <c r="G59" s="180">
        <f>INFRAESTRUCTURA!B58</f>
        <v>120000</v>
      </c>
      <c r="H59" s="180">
        <f>INFRAESTRUCTURA!C58</f>
        <v>120000</v>
      </c>
      <c r="I59" s="180">
        <f>INFRAESTRUCTURA!D58</f>
        <v>0</v>
      </c>
      <c r="J59" t="str">
        <f>INFRAESTRUCTURA!G58</f>
        <v>Nro. 7.3.36.5.01.04.07.03</v>
      </c>
      <c r="K59" t="str">
        <f>INFRAESTRUCTURA!H58</f>
        <v>Varios Parques y Plazas</v>
      </c>
    </row>
    <row r="60" spans="1:11" hidden="1" x14ac:dyDescent="0.25">
      <c r="A60" s="75" t="s">
        <v>92</v>
      </c>
      <c r="B60" s="75" t="str">
        <f t="shared" si="0"/>
        <v>INFRAESTRUCTURA</v>
      </c>
      <c r="C60" s="191" t="s">
        <v>151</v>
      </c>
      <c r="D60" s="184" t="s">
        <v>438</v>
      </c>
      <c r="E60" s="185" t="s">
        <v>452</v>
      </c>
      <c r="F60" s="194">
        <f>INFRAESTRUCTURA!A59</f>
        <v>0</v>
      </c>
      <c r="G60" s="180">
        <f>INFRAESTRUCTURA!B59</f>
        <v>0</v>
      </c>
      <c r="H60" s="180">
        <f>INFRAESTRUCTURA!C59</f>
        <v>0</v>
      </c>
      <c r="I60" s="180">
        <f>INFRAESTRUCTURA!D59</f>
        <v>0</v>
      </c>
      <c r="J60">
        <f>INFRAESTRUCTURA!G59</f>
        <v>0</v>
      </c>
      <c r="K60">
        <f>INFRAESTRUCTURA!H59</f>
        <v>0</v>
      </c>
    </row>
    <row r="61" spans="1:11" ht="25.5" hidden="1" x14ac:dyDescent="0.25">
      <c r="A61" s="75" t="s">
        <v>92</v>
      </c>
      <c r="B61" s="75" t="str">
        <f t="shared" si="0"/>
        <v>INFRAESTRUCTURA</v>
      </c>
      <c r="C61" s="179" t="s">
        <v>151</v>
      </c>
      <c r="D61" s="184" t="s">
        <v>339</v>
      </c>
      <c r="E61" s="190" t="s">
        <v>435</v>
      </c>
      <c r="F61" s="194" t="str">
        <f>INFRAESTRUCTURA!A60</f>
        <v>RESTAURACION DEL CENTRO CULTURAL ARTESANAL CASAS DEL VADO</v>
      </c>
      <c r="G61" s="180">
        <f>INFRAESTRUCTURA!B60</f>
        <v>500000</v>
      </c>
      <c r="H61" s="180">
        <f>INFRAESTRUCTURA!C60</f>
        <v>500000</v>
      </c>
      <c r="I61" s="180">
        <f>INFRAESTRUCTURA!D60</f>
        <v>0</v>
      </c>
      <c r="J61" t="str">
        <f>INFRAESTRUCTURA!G60</f>
        <v>Nro. 7.3.36.5.01.04.01</v>
      </c>
      <c r="K61" t="str">
        <f>INFRAESTRUCTURA!H60</f>
        <v>Equipamientos Comunitarios Urbanos - Rurales</v>
      </c>
    </row>
    <row r="62" spans="1:11" ht="25.5" hidden="1" x14ac:dyDescent="0.25">
      <c r="A62" s="75" t="s">
        <v>92</v>
      </c>
      <c r="B62" s="75" t="str">
        <f t="shared" si="0"/>
        <v>INFRAESTRUCTURA</v>
      </c>
      <c r="C62" s="191" t="s">
        <v>298</v>
      </c>
      <c r="D62" s="184" t="s">
        <v>447</v>
      </c>
      <c r="E62" s="190" t="s">
        <v>448</v>
      </c>
      <c r="F62" s="194" t="str">
        <f>INFRAESTRUCTURA!A61</f>
        <v>RESTAURACION DEL MUSEO DEL ALFARERO (arrastre)</v>
      </c>
      <c r="G62" s="180">
        <f>INFRAESTRUCTURA!B61</f>
        <v>100000</v>
      </c>
      <c r="H62" s="180">
        <f>INFRAESTRUCTURA!C61</f>
        <v>100000</v>
      </c>
      <c r="I62" s="180">
        <f>INFRAESTRUCTURA!D61</f>
        <v>0</v>
      </c>
      <c r="J62" t="str">
        <f>INFRAESTRUCTURA!G61</f>
        <v>Nro. 7.3.36.5.01.04.01</v>
      </c>
      <c r="K62" t="str">
        <f>INFRAESTRUCTURA!H61</f>
        <v>Equipamientos Comunitarios Urbanos - Rurales</v>
      </c>
    </row>
    <row r="63" spans="1:11" ht="25.5" hidden="1" x14ac:dyDescent="0.25">
      <c r="A63" s="75" t="s">
        <v>92</v>
      </c>
      <c r="B63" s="75" t="str">
        <f t="shared" si="0"/>
        <v>INFRAESTRUCTURA</v>
      </c>
      <c r="C63" s="179" t="s">
        <v>151</v>
      </c>
      <c r="D63" s="184" t="s">
        <v>438</v>
      </c>
      <c r="E63" s="190" t="s">
        <v>313</v>
      </c>
      <c r="F63" s="194" t="str">
        <f>INFRAESTRUCTURA!A62</f>
        <v>SEÑALIZACION VIAL</v>
      </c>
      <c r="G63" s="180">
        <f>INFRAESTRUCTURA!B62</f>
        <v>200000</v>
      </c>
      <c r="H63" s="180">
        <f>INFRAESTRUCTURA!C62</f>
        <v>200000</v>
      </c>
      <c r="I63" s="180">
        <f>INFRAESTRUCTURA!D62</f>
        <v>0</v>
      </c>
      <c r="J63" t="str">
        <f>INFRAESTRUCTURA!G62</f>
        <v>Nro. 7.3.36.5.01.04.08</v>
      </c>
      <c r="K63" t="str">
        <f>INFRAESTRUCTURA!H62</f>
        <v>Señalización y Mobiliario Urbano</v>
      </c>
    </row>
    <row r="64" spans="1:11" ht="25.5" hidden="1" x14ac:dyDescent="0.25">
      <c r="A64" s="75" t="s">
        <v>92</v>
      </c>
      <c r="B64" s="75" t="str">
        <f t="shared" si="0"/>
        <v>INFRAESTRUCTURA</v>
      </c>
      <c r="C64" s="191" t="s">
        <v>297</v>
      </c>
      <c r="D64" s="184" t="s">
        <v>447</v>
      </c>
      <c r="E64" s="190" t="s">
        <v>296</v>
      </c>
      <c r="F64" s="194" t="str">
        <f>INFRAESTRUCTURA!A63</f>
        <v>SEÑALIZACION Y MOBILIARIO URBANO</v>
      </c>
      <c r="G64" s="180">
        <f>INFRAESTRUCTURA!B63</f>
        <v>150000</v>
      </c>
      <c r="H64" s="180">
        <f>INFRAESTRUCTURA!C63</f>
        <v>150000</v>
      </c>
      <c r="I64" s="180">
        <f>INFRAESTRUCTURA!D63</f>
        <v>0</v>
      </c>
      <c r="J64" t="str">
        <f>INFRAESTRUCTURA!G63</f>
        <v>Nro. 7.3.36.5.01.04.08</v>
      </c>
      <c r="K64" t="str">
        <f>INFRAESTRUCTURA!H63</f>
        <v>Señalización y Mobiliario Urbano</v>
      </c>
    </row>
    <row r="65" spans="1:11" ht="25.5" hidden="1" x14ac:dyDescent="0.25">
      <c r="A65" s="75" t="s">
        <v>92</v>
      </c>
      <c r="B65" s="75" t="str">
        <f t="shared" si="0"/>
        <v>INFRAESTRUCTURA</v>
      </c>
      <c r="C65" s="191" t="s">
        <v>299</v>
      </c>
      <c r="D65" s="184" t="s">
        <v>372</v>
      </c>
      <c r="E65" s="190" t="s">
        <v>125</v>
      </c>
      <c r="F65" s="194" t="str">
        <f>INFRAESTRUCTURA!A64</f>
        <v>TERMINACION DE OBRAS RESTAURACION IGLESIA TODOS SANTOS (arrastre)</v>
      </c>
      <c r="G65" s="180">
        <f>INFRAESTRUCTURA!B64</f>
        <v>300000</v>
      </c>
      <c r="H65" s="180">
        <f>INFRAESTRUCTURA!C64</f>
        <v>300000</v>
      </c>
      <c r="I65" s="180">
        <f>INFRAESTRUCTURA!D64</f>
        <v>0</v>
      </c>
      <c r="J65" t="str">
        <f>INFRAESTRUCTURA!G64</f>
        <v>Nro. 7.3.36.5.01.04.01</v>
      </c>
      <c r="K65" t="str">
        <f>INFRAESTRUCTURA!H64</f>
        <v>Equipamientos Comunitarios Urbanos - Rurales</v>
      </c>
    </row>
    <row r="66" spans="1:11" ht="25.5" hidden="1" x14ac:dyDescent="0.25">
      <c r="A66" s="75" t="s">
        <v>92</v>
      </c>
      <c r="B66" s="75" t="str">
        <f t="shared" si="0"/>
        <v>INFRAESTRUCTURA</v>
      </c>
      <c r="C66" s="179" t="s">
        <v>299</v>
      </c>
      <c r="D66" s="184" t="s">
        <v>372</v>
      </c>
      <c r="E66" s="190" t="s">
        <v>125</v>
      </c>
      <c r="F66" s="194" t="str">
        <f>INFRAESTRUCTURA!A65</f>
        <v>TERMINACION ESCUELA CENTRAL</v>
      </c>
      <c r="G66" s="180">
        <f>INFRAESTRUCTURA!B65</f>
        <v>1968032.27</v>
      </c>
      <c r="H66" s="180">
        <f>INFRAESTRUCTURA!C65</f>
        <v>333701</v>
      </c>
      <c r="I66" s="180">
        <f>INFRAESTRUCTURA!D65</f>
        <v>1634331.27</v>
      </c>
      <c r="J66" t="str">
        <f>INFRAESTRUCTURA!G65</f>
        <v>Nro. 7.3.36.5.01.04.12</v>
      </c>
      <c r="K66" t="str">
        <f>INFRAESTRUCTURA!H65</f>
        <v>Restauración y Adaptación a Nuevo uso</v>
      </c>
    </row>
    <row r="67" spans="1:11" hidden="1" x14ac:dyDescent="0.25">
      <c r="A67" s="75" t="s">
        <v>92</v>
      </c>
      <c r="B67" s="75" t="str">
        <f t="shared" si="0"/>
        <v>INFRAESTRUCTURA</v>
      </c>
      <c r="C67" s="191" t="s">
        <v>151</v>
      </c>
      <c r="D67" s="184" t="s">
        <v>437</v>
      </c>
      <c r="E67" s="190" t="s">
        <v>434</v>
      </c>
      <c r="F67" s="194" t="str">
        <f>INFRAESTRUCTURA!A66</f>
        <v>TERMINACION RESTAURACION MUSEO REMIGIO CRESPO TORAL</v>
      </c>
      <c r="G67" s="180">
        <f>INFRAESTRUCTURA!B66</f>
        <v>1427564</v>
      </c>
      <c r="H67" s="180">
        <f>INFRAESTRUCTURA!C66</f>
        <v>307564</v>
      </c>
      <c r="I67" s="180">
        <f>INFRAESTRUCTURA!D66</f>
        <v>1120000</v>
      </c>
      <c r="J67" t="str">
        <f>INFRAESTRUCTURA!G66</f>
        <v>Nro. 7.3.36.5.01.04.11</v>
      </c>
      <c r="K67" t="str">
        <f>INFRAESTRUCTURA!H66</f>
        <v>Restauración del museo Remigio Crespo Total</v>
      </c>
    </row>
    <row r="68" spans="1:11" hidden="1" x14ac:dyDescent="0.25">
      <c r="A68" s="75" t="s">
        <v>92</v>
      </c>
      <c r="B68" s="75" t="str">
        <f t="shared" si="0"/>
        <v>INFRAESTRUCTURA</v>
      </c>
      <c r="C68" s="191" t="s">
        <v>151</v>
      </c>
      <c r="D68" s="184" t="s">
        <v>437</v>
      </c>
      <c r="E68" s="190" t="s">
        <v>434</v>
      </c>
      <c r="F68" s="194" t="str">
        <f>INFRAESTRUCTURA!A67</f>
        <v>VARIOS MUROS</v>
      </c>
      <c r="G68" s="180">
        <f>INFRAESTRUCTURA!B67</f>
        <v>120000</v>
      </c>
      <c r="H68" s="180">
        <f>INFRAESTRUCTURA!C67</f>
        <v>120000</v>
      </c>
      <c r="I68" s="180">
        <f>INFRAESTRUCTURA!D67</f>
        <v>0</v>
      </c>
      <c r="J68" t="str">
        <f>INFRAESTRUCTURA!G67</f>
        <v>Nro. 7.3.36.5.01.04.05</v>
      </c>
      <c r="K68" t="str">
        <f>INFRAESTRUCTURA!H67</f>
        <v>Muros, Escalinatas y Afines (Sector Urbano)</v>
      </c>
    </row>
    <row r="69" spans="1:11" hidden="1" x14ac:dyDescent="0.25">
      <c r="A69" s="75" t="s">
        <v>92</v>
      </c>
      <c r="B69" s="75" t="str">
        <f t="shared" si="0"/>
        <v>INFRAESTRUCTURA</v>
      </c>
      <c r="C69" s="191" t="s">
        <v>151</v>
      </c>
      <c r="D69" s="184" t="s">
        <v>437</v>
      </c>
      <c r="E69" s="190" t="s">
        <v>434</v>
      </c>
      <c r="F69" s="194" t="str">
        <f>INFRAESTRUCTURA!A68</f>
        <v>Obras den la Catedral La Inmaculada</v>
      </c>
      <c r="G69" s="180">
        <f>INFRAESTRUCTURA!B68</f>
        <v>5000</v>
      </c>
      <c r="H69" s="180">
        <f>INFRAESTRUCTURA!C68</f>
        <v>5000</v>
      </c>
      <c r="I69" s="180">
        <f>INFRAESTRUCTURA!D68</f>
        <v>0</v>
      </c>
      <c r="J69" t="str">
        <f>INFRAESTRUCTURA!G68</f>
        <v>Nro. 7.3.36.5.01.04.01</v>
      </c>
      <c r="K69" t="str">
        <f>INFRAESTRUCTURA!H68</f>
        <v>Equipamientos Comunitarios Urbanos - Rurales</v>
      </c>
    </row>
    <row r="70" spans="1:11" hidden="1" x14ac:dyDescent="0.25">
      <c r="A70" s="75" t="s">
        <v>92</v>
      </c>
      <c r="B70" s="75" t="str">
        <f t="shared" ref="B70" si="1">A70</f>
        <v>INFRAESTRUCTURA</v>
      </c>
      <c r="C70" s="191" t="s">
        <v>151</v>
      </c>
      <c r="D70" s="184" t="s">
        <v>437</v>
      </c>
      <c r="E70" s="190" t="s">
        <v>434</v>
      </c>
      <c r="F70" s="194" t="str">
        <f>INFRAESTRUCTURA!A70</f>
        <v>VEREDAS CENTRO HISTORICO</v>
      </c>
      <c r="G70" s="180">
        <f>INFRAESTRUCTURA!B70</f>
        <v>1500000</v>
      </c>
      <c r="H70" s="180">
        <f>INFRAESTRUCTURA!C70</f>
        <v>1500000</v>
      </c>
      <c r="I70" s="180">
        <f>INFRAESTRUCTURA!D70</f>
        <v>0</v>
      </c>
      <c r="J70" t="str">
        <f>INFRAESTRUCTURA!G70</f>
        <v>Nro. 7.3.36.5.01.04.03</v>
      </c>
      <c r="K70" t="str">
        <f>INFRAESTRUCTURA!H70</f>
        <v>Veredas y Bordillos</v>
      </c>
    </row>
    <row r="71" spans="1:11" s="11" customFormat="1" ht="26.25" hidden="1" x14ac:dyDescent="0.25">
      <c r="A71" s="75" t="s">
        <v>94</v>
      </c>
      <c r="B71" s="76" t="s">
        <v>32</v>
      </c>
      <c r="C71" s="191" t="s">
        <v>298</v>
      </c>
      <c r="D71" s="185" t="s">
        <v>344</v>
      </c>
      <c r="E71" s="196" t="s">
        <v>345</v>
      </c>
      <c r="F71" s="181" t="e">
        <f>#REF!</f>
        <v>#REF!</v>
      </c>
      <c r="G71" s="89" t="e">
        <f>#REF!</f>
        <v>#REF!</v>
      </c>
      <c r="H71" s="83" t="e">
        <f>#REF!</f>
        <v>#REF!</v>
      </c>
      <c r="I71" s="91" t="e">
        <f>#REF!</f>
        <v>#REF!</v>
      </c>
      <c r="J71" s="91" t="e">
        <f>#REF!</f>
        <v>#REF!</v>
      </c>
      <c r="K71" s="91" t="e">
        <f>#REF!</f>
        <v>#REF!</v>
      </c>
    </row>
    <row r="72" spans="1:11" s="11" customFormat="1" ht="26.25" hidden="1" x14ac:dyDescent="0.25">
      <c r="A72" s="81" t="s">
        <v>94</v>
      </c>
      <c r="B72" s="82" t="s">
        <v>32</v>
      </c>
      <c r="C72" s="82" t="s">
        <v>154</v>
      </c>
      <c r="D72" s="185" t="s">
        <v>373</v>
      </c>
      <c r="E72" s="196" t="s">
        <v>348</v>
      </c>
      <c r="F72" s="182" t="e">
        <f>#REF!</f>
        <v>#REF!</v>
      </c>
      <c r="G72" s="83" t="e">
        <f>#REF!</f>
        <v>#REF!</v>
      </c>
      <c r="H72" s="83" t="e">
        <f>#REF!</f>
        <v>#REF!</v>
      </c>
      <c r="I72" s="83" t="e">
        <f>#REF!</f>
        <v>#REF!</v>
      </c>
      <c r="J72" s="83" t="e">
        <f>#REF!</f>
        <v>#REF!</v>
      </c>
      <c r="K72" s="83" t="e">
        <f>#REF!</f>
        <v>#REF!</v>
      </c>
    </row>
    <row r="73" spans="1:11" s="11" customFormat="1" ht="26.25" hidden="1" x14ac:dyDescent="0.25">
      <c r="A73" s="75" t="s">
        <v>94</v>
      </c>
      <c r="B73" s="76" t="s">
        <v>32</v>
      </c>
      <c r="C73" s="191" t="s">
        <v>298</v>
      </c>
      <c r="D73" s="181" t="s">
        <v>340</v>
      </c>
      <c r="E73" s="196" t="s">
        <v>341</v>
      </c>
      <c r="F73" s="181" t="e">
        <f>#REF!</f>
        <v>#REF!</v>
      </c>
      <c r="G73" s="83" t="e">
        <f>#REF!</f>
        <v>#REF!</v>
      </c>
      <c r="H73" s="83" t="e">
        <f>#REF!</f>
        <v>#REF!</v>
      </c>
      <c r="I73" s="83" t="e">
        <f>#REF!</f>
        <v>#REF!</v>
      </c>
      <c r="J73" s="83" t="e">
        <f>#REF!</f>
        <v>#REF!</v>
      </c>
      <c r="K73" s="83" t="e">
        <f>#REF!</f>
        <v>#REF!</v>
      </c>
    </row>
    <row r="74" spans="1:11" s="11" customFormat="1" ht="26.25" hidden="1" x14ac:dyDescent="0.25">
      <c r="A74" s="75" t="s">
        <v>94</v>
      </c>
      <c r="B74" s="76" t="s">
        <v>32</v>
      </c>
      <c r="C74" s="191" t="s">
        <v>298</v>
      </c>
      <c r="D74" s="217" t="s">
        <v>340</v>
      </c>
      <c r="E74" s="218" t="s">
        <v>342</v>
      </c>
      <c r="F74" s="181" t="e">
        <f>#REF!</f>
        <v>#REF!</v>
      </c>
      <c r="G74" s="83" t="e">
        <f>#REF!</f>
        <v>#REF!</v>
      </c>
      <c r="H74" s="83" t="e">
        <f>#REF!</f>
        <v>#REF!</v>
      </c>
      <c r="I74" s="83" t="e">
        <f>#REF!</f>
        <v>#REF!</v>
      </c>
      <c r="J74" s="83" t="e">
        <f>#REF!</f>
        <v>#REF!</v>
      </c>
      <c r="K74" s="83" t="e">
        <f>#REF!</f>
        <v>#REF!</v>
      </c>
    </row>
    <row r="75" spans="1:11" s="11" customFormat="1" ht="30" hidden="1" x14ac:dyDescent="0.25">
      <c r="A75" s="75" t="s">
        <v>93</v>
      </c>
      <c r="B75" s="75" t="s">
        <v>315</v>
      </c>
      <c r="C75" s="76" t="s">
        <v>151</v>
      </c>
      <c r="D75" s="210" t="s">
        <v>438</v>
      </c>
      <c r="E75" s="185" t="s">
        <v>452</v>
      </c>
      <c r="F75" s="181" t="str">
        <f>MOVILIDAD!C6</f>
        <v>Normativas y reformas a documentos legales que permitan la operación control y auditoria SIT</v>
      </c>
      <c r="G75" s="85">
        <f>MOVILIDAD!F6</f>
        <v>18000</v>
      </c>
      <c r="H75" s="85">
        <f>MOVILIDAD!G6</f>
        <v>18000</v>
      </c>
      <c r="I75" s="85">
        <f>MOVILIDAD!H6</f>
        <v>0</v>
      </c>
      <c r="J75" s="85" t="str">
        <f>MOVILIDAD!I6</f>
        <v>Nro. 7.3.33.3.06.05.01</v>
      </c>
      <c r="K75" s="85">
        <f>MOVILIDAD!J6</f>
        <v>0</v>
      </c>
    </row>
    <row r="76" spans="1:11" s="11" customFormat="1" ht="30" hidden="1" x14ac:dyDescent="0.25">
      <c r="A76" s="75" t="s">
        <v>93</v>
      </c>
      <c r="B76" s="75" t="s">
        <v>315</v>
      </c>
      <c r="C76" s="76" t="s">
        <v>151</v>
      </c>
      <c r="D76" s="211" t="s">
        <v>438</v>
      </c>
      <c r="E76" s="185" t="s">
        <v>453</v>
      </c>
      <c r="F76" s="181" t="str">
        <f>MOVILIDAD!C7</f>
        <v>Elaboración de normativa y reforma de documentos legales que permitan la retauración orgánica</v>
      </c>
      <c r="G76" s="85">
        <f>MOVILIDAD!F7</f>
        <v>6000</v>
      </c>
      <c r="H76" s="85">
        <f>MOVILIDAD!G7</f>
        <v>6000</v>
      </c>
      <c r="I76" s="85">
        <f>MOVILIDAD!H7</f>
        <v>0</v>
      </c>
      <c r="J76" s="85" t="str">
        <f>MOVILIDAD!I7</f>
        <v>Nro. 7.3.33.3.06.05.01</v>
      </c>
      <c r="K76" s="85">
        <f>MOVILIDAD!J7</f>
        <v>0</v>
      </c>
    </row>
    <row r="77" spans="1:11" s="11" customFormat="1" ht="30" hidden="1" x14ac:dyDescent="0.25">
      <c r="A77" s="75" t="s">
        <v>93</v>
      </c>
      <c r="B77" s="75" t="s">
        <v>315</v>
      </c>
      <c r="C77" s="76" t="s">
        <v>151</v>
      </c>
      <c r="D77" s="211" t="s">
        <v>438</v>
      </c>
      <c r="E77" s="185" t="s">
        <v>453</v>
      </c>
      <c r="F77" s="181" t="str">
        <f>MOVILIDAD!C8</f>
        <v>Actualización y complementación  del estudio de modalidades d etransporte</v>
      </c>
      <c r="G77" s="85">
        <f>MOVILIDAD!F8</f>
        <v>40000</v>
      </c>
      <c r="H77" s="85">
        <f>MOVILIDAD!G8</f>
        <v>40000</v>
      </c>
      <c r="I77" s="85">
        <f>MOVILIDAD!H8</f>
        <v>0</v>
      </c>
      <c r="J77" s="85" t="str">
        <f>MOVILIDAD!I8</f>
        <v>Nro. 7.3.33.3.06.05.01</v>
      </c>
      <c r="K77" s="85">
        <f>MOVILIDAD!J8</f>
        <v>0</v>
      </c>
    </row>
    <row r="78" spans="1:11" s="11" customFormat="1" ht="30" hidden="1" x14ac:dyDescent="0.25">
      <c r="A78" s="75" t="s">
        <v>93</v>
      </c>
      <c r="B78" s="75" t="s">
        <v>315</v>
      </c>
      <c r="C78" s="76" t="s">
        <v>151</v>
      </c>
      <c r="D78" s="211" t="s">
        <v>438</v>
      </c>
      <c r="E78" s="185" t="s">
        <v>453</v>
      </c>
      <c r="F78" s="181" t="str">
        <f>MOVILIDAD!C9</f>
        <v>Coordinación de implementación de sistemas especiales para control y monitoreo</v>
      </c>
      <c r="G78" s="85">
        <f>MOVILIDAD!F9</f>
        <v>18000</v>
      </c>
      <c r="H78" s="85">
        <f>MOVILIDAD!G9</f>
        <v>18000</v>
      </c>
      <c r="I78" s="85">
        <f>MOVILIDAD!H9</f>
        <v>0</v>
      </c>
      <c r="J78" s="85" t="str">
        <f>MOVILIDAD!I9</f>
        <v>Nro. 7.3.33.3.06.05.01</v>
      </c>
      <c r="K78" s="85">
        <f>MOVILIDAD!J9</f>
        <v>0</v>
      </c>
    </row>
    <row r="79" spans="1:11" s="11" customFormat="1" ht="23.25" hidden="1" customHeight="1" x14ac:dyDescent="0.25">
      <c r="A79" s="75" t="s">
        <v>93</v>
      </c>
      <c r="B79" s="75" t="s">
        <v>315</v>
      </c>
      <c r="C79" s="80" t="s">
        <v>151</v>
      </c>
      <c r="D79" s="211" t="s">
        <v>438</v>
      </c>
      <c r="E79" s="181" t="s">
        <v>313</v>
      </c>
      <c r="F79" s="181" t="str">
        <f>MOVILIDAD!C10</f>
        <v>estudios complementarios de la red de ciclovías urbanas del cantón cuenca</v>
      </c>
      <c r="G79" s="85">
        <f>MOVILIDAD!F10</f>
        <v>40000</v>
      </c>
      <c r="H79" s="85">
        <f>MOVILIDAD!G10</f>
        <v>40000</v>
      </c>
      <c r="I79" s="85">
        <f>MOVILIDAD!H10</f>
        <v>0</v>
      </c>
      <c r="J79" s="85" t="str">
        <f>MOVILIDAD!I10</f>
        <v>Nro. 7.3.33.3.06.05.01</v>
      </c>
      <c r="K79" s="85">
        <f>MOVILIDAD!J10</f>
        <v>0</v>
      </c>
    </row>
    <row r="80" spans="1:11" s="11" customFormat="1" ht="37.5" hidden="1" customHeight="1" x14ac:dyDescent="0.25">
      <c r="A80" s="75" t="s">
        <v>93</v>
      </c>
      <c r="B80" s="75" t="s">
        <v>316</v>
      </c>
      <c r="C80" s="76" t="s">
        <v>151</v>
      </c>
      <c r="D80" s="211" t="s">
        <v>438</v>
      </c>
      <c r="E80" s="185" t="s">
        <v>453</v>
      </c>
      <c r="F80" s="181" t="str">
        <f>MOVILIDAD!C11</f>
        <v>Estudio de movilidad tránsito y transporte  privado y público</v>
      </c>
      <c r="G80" s="85">
        <f>MOVILIDAD!F11</f>
        <v>200000</v>
      </c>
      <c r="H80" s="85">
        <f>MOVILIDAD!G11</f>
        <v>200000</v>
      </c>
      <c r="I80" s="85">
        <f>MOVILIDAD!H11</f>
        <v>0</v>
      </c>
      <c r="J80" s="85" t="str">
        <f>MOVILIDAD!I11</f>
        <v>Nro. 7.3.33.3.06.05.01</v>
      </c>
      <c r="K80" s="85">
        <f>MOVILIDAD!J11</f>
        <v>0</v>
      </c>
    </row>
    <row r="81" spans="1:11" s="11" customFormat="1" ht="30" hidden="1" x14ac:dyDescent="0.25">
      <c r="A81" s="75" t="s">
        <v>93</v>
      </c>
      <c r="B81" s="75" t="s">
        <v>316</v>
      </c>
      <c r="C81" s="76" t="s">
        <v>151</v>
      </c>
      <c r="D81" s="211" t="s">
        <v>438</v>
      </c>
      <c r="E81" s="185" t="s">
        <v>453</v>
      </c>
      <c r="F81" s="181" t="str">
        <f>MOVILIDAD!C12</f>
        <v>Estudios de intersecciones</v>
      </c>
      <c r="G81" s="85">
        <f>MOVILIDAD!F12</f>
        <v>50000</v>
      </c>
      <c r="H81" s="85">
        <f>MOVILIDAD!G12</f>
        <v>50000</v>
      </c>
      <c r="I81" s="85">
        <f>MOVILIDAD!H12</f>
        <v>0</v>
      </c>
      <c r="J81" s="85" t="str">
        <f>MOVILIDAD!I12</f>
        <v>Nro. 7.3.33.3.06.05.01</v>
      </c>
      <c r="K81" s="85">
        <f>MOVILIDAD!J12</f>
        <v>0</v>
      </c>
    </row>
    <row r="82" spans="1:11" s="11" customFormat="1" ht="30" hidden="1" x14ac:dyDescent="0.25">
      <c r="A82" s="75" t="s">
        <v>93</v>
      </c>
      <c r="B82" s="75" t="s">
        <v>316</v>
      </c>
      <c r="C82" s="76" t="s">
        <v>151</v>
      </c>
      <c r="D82" s="211" t="s">
        <v>438</v>
      </c>
      <c r="E82" s="185" t="s">
        <v>453</v>
      </c>
      <c r="F82" s="181" t="str">
        <f>MOVILIDAD!C13</f>
        <v>Estudios de Movilidad mecanizada</v>
      </c>
      <c r="G82" s="85">
        <f>MOVILIDAD!F13</f>
        <v>10000</v>
      </c>
      <c r="H82" s="85">
        <f>MOVILIDAD!G13</f>
        <v>10000</v>
      </c>
      <c r="I82" s="85">
        <f>MOVILIDAD!H13</f>
        <v>0</v>
      </c>
      <c r="J82" s="85" t="str">
        <f>MOVILIDAD!I13</f>
        <v>Nro. 7.3.33.3.06.05.01</v>
      </c>
      <c r="K82" s="85">
        <f>MOVILIDAD!J13</f>
        <v>0</v>
      </c>
    </row>
    <row r="83" spans="1:11" s="11" customFormat="1" ht="27.75" hidden="1" customHeight="1" x14ac:dyDescent="0.25">
      <c r="A83" s="75" t="s">
        <v>93</v>
      </c>
      <c r="B83" s="75" t="s">
        <v>316</v>
      </c>
      <c r="C83" s="76" t="s">
        <v>151</v>
      </c>
      <c r="D83" s="211" t="s">
        <v>438</v>
      </c>
      <c r="E83" s="185" t="s">
        <v>453</v>
      </c>
      <c r="F83" s="181" t="str">
        <f>MOVILIDAD!C15</f>
        <v>Implementación de una Red Primaria de Transporte Público para la ciudad de Cuenca: Tranvia de los 4 Ríos.</v>
      </c>
      <c r="G83" s="85">
        <f>MOVILIDAD!F15</f>
        <v>80567942.530000001</v>
      </c>
      <c r="H83" s="85">
        <f>MOVILIDAD!G15</f>
        <v>80567942.530000001</v>
      </c>
      <c r="I83" s="85">
        <f>MOVILIDAD!H15</f>
        <v>0</v>
      </c>
      <c r="J83" s="85">
        <f>MOVILIDAD!I15</f>
        <v>0</v>
      </c>
      <c r="K83" s="85">
        <f>MOVILIDAD!J15</f>
        <v>0</v>
      </c>
    </row>
    <row r="84" spans="1:11" s="11" customFormat="1" ht="36" hidden="1" customHeight="1" x14ac:dyDescent="0.25">
      <c r="A84" s="75" t="s">
        <v>94</v>
      </c>
      <c r="B84" s="75" t="s">
        <v>208</v>
      </c>
      <c r="C84" s="191" t="s">
        <v>298</v>
      </c>
      <c r="D84" s="181" t="s">
        <v>339</v>
      </c>
      <c r="E84" s="196" t="s">
        <v>153</v>
      </c>
      <c r="F84" s="183" t="s">
        <v>204</v>
      </c>
      <c r="G84" s="85"/>
      <c r="H84" s="85"/>
      <c r="I84" s="85"/>
      <c r="J84" s="85"/>
      <c r="K84" s="85"/>
    </row>
    <row r="85" spans="1:11" s="11" customFormat="1" ht="43.5" hidden="1" customHeight="1" x14ac:dyDescent="0.25">
      <c r="A85" s="75" t="s">
        <v>94</v>
      </c>
      <c r="B85" s="75" t="s">
        <v>208</v>
      </c>
      <c r="C85" s="191" t="s">
        <v>298</v>
      </c>
      <c r="D85" s="181" t="s">
        <v>339</v>
      </c>
      <c r="E85" s="196" t="s">
        <v>153</v>
      </c>
      <c r="F85" s="183" t="s">
        <v>205</v>
      </c>
      <c r="G85" s="85"/>
      <c r="H85" s="85"/>
      <c r="I85" s="85"/>
      <c r="J85" s="85"/>
      <c r="K85" s="85"/>
    </row>
    <row r="86" spans="1:11" s="11" customFormat="1" ht="41.25" hidden="1" customHeight="1" x14ac:dyDescent="0.25">
      <c r="A86" s="75" t="s">
        <v>94</v>
      </c>
      <c r="B86" s="75" t="s">
        <v>208</v>
      </c>
      <c r="C86" s="191" t="s">
        <v>298</v>
      </c>
      <c r="D86" s="181" t="s">
        <v>339</v>
      </c>
      <c r="E86" s="196" t="s">
        <v>153</v>
      </c>
      <c r="F86" s="183" t="s">
        <v>206</v>
      </c>
      <c r="G86" s="85"/>
      <c r="H86" s="85"/>
      <c r="I86" s="85"/>
      <c r="J86" s="85"/>
      <c r="K86" s="85"/>
    </row>
    <row r="87" spans="1:11" ht="25.5" hidden="1" customHeight="1" x14ac:dyDescent="0.2">
      <c r="A87" s="75" t="s">
        <v>94</v>
      </c>
      <c r="B87" s="76" t="s">
        <v>32</v>
      </c>
      <c r="C87" s="79" t="s">
        <v>300</v>
      </c>
      <c r="D87" s="212" t="s">
        <v>358</v>
      </c>
      <c r="E87" s="197" t="s">
        <v>419</v>
      </c>
      <c r="F87" s="181" t="e">
        <f>#REF!</f>
        <v>#REF!</v>
      </c>
      <c r="G87" s="83" t="e">
        <f>#REF!</f>
        <v>#REF!</v>
      </c>
      <c r="H87" s="83" t="e">
        <f>#REF!</f>
        <v>#REF!</v>
      </c>
      <c r="I87" s="83" t="e">
        <f>#REF!</f>
        <v>#REF!</v>
      </c>
      <c r="J87" s="83" t="e">
        <f>#REF!</f>
        <v>#REF!</v>
      </c>
      <c r="K87" s="83" t="e">
        <f>#REF!</f>
        <v>#REF!</v>
      </c>
    </row>
    <row r="88" spans="1:11" s="11" customFormat="1" ht="54.75" hidden="1" customHeight="1" x14ac:dyDescent="0.25">
      <c r="A88" s="75" t="s">
        <v>94</v>
      </c>
      <c r="B88" s="75" t="s">
        <v>208</v>
      </c>
      <c r="C88" s="191" t="s">
        <v>298</v>
      </c>
      <c r="D88" s="181" t="s">
        <v>339</v>
      </c>
      <c r="E88" s="196" t="s">
        <v>153</v>
      </c>
      <c r="F88" s="183" t="s">
        <v>207</v>
      </c>
      <c r="G88" s="85"/>
      <c r="H88" s="85"/>
      <c r="I88" s="85"/>
      <c r="J88" s="85"/>
      <c r="K88" s="85"/>
    </row>
    <row r="89" spans="1:11" s="11" customFormat="1" ht="54.75" hidden="1" customHeight="1" x14ac:dyDescent="0.25">
      <c r="A89" s="75" t="s">
        <v>94</v>
      </c>
      <c r="B89" s="76" t="s">
        <v>32</v>
      </c>
      <c r="C89" s="225"/>
      <c r="D89" s="181"/>
      <c r="E89" s="196"/>
      <c r="F89" s="75" t="e">
        <f>#REF!</f>
        <v>#REF!</v>
      </c>
      <c r="G89" s="85" t="e">
        <f>#REF!</f>
        <v>#REF!</v>
      </c>
      <c r="H89" s="85" t="e">
        <f>#REF!</f>
        <v>#REF!</v>
      </c>
      <c r="I89" s="85" t="e">
        <f>#REF!</f>
        <v>#REF!</v>
      </c>
      <c r="J89" s="85" t="e">
        <f>#REF!</f>
        <v>#REF!</v>
      </c>
      <c r="K89" s="85" t="e">
        <f>#REF!</f>
        <v>#REF!</v>
      </c>
    </row>
    <row r="90" spans="1:11" s="11" customFormat="1" ht="54.75" hidden="1" customHeight="1" x14ac:dyDescent="0.25">
      <c r="A90" s="75" t="s">
        <v>94</v>
      </c>
      <c r="B90" s="76" t="s">
        <v>32</v>
      </c>
      <c r="C90" s="225"/>
      <c r="D90" s="181"/>
      <c r="E90" s="196"/>
      <c r="F90" s="75" t="e">
        <f>#REF!</f>
        <v>#REF!</v>
      </c>
      <c r="G90" s="85" t="e">
        <f>#REF!</f>
        <v>#REF!</v>
      </c>
      <c r="H90" s="85" t="e">
        <f>#REF!</f>
        <v>#REF!</v>
      </c>
      <c r="I90" s="85" t="e">
        <f>#REF!</f>
        <v>#REF!</v>
      </c>
      <c r="J90" s="85" t="e">
        <f>#REF!</f>
        <v>#REF!</v>
      </c>
      <c r="K90" s="85" t="e">
        <f>#REF!</f>
        <v>#REF!</v>
      </c>
    </row>
    <row r="91" spans="1:11" s="11" customFormat="1" ht="54.75" hidden="1" customHeight="1" x14ac:dyDescent="0.25">
      <c r="A91" s="75" t="s">
        <v>94</v>
      </c>
      <c r="B91" s="76" t="s">
        <v>32</v>
      </c>
      <c r="C91" s="225"/>
      <c r="D91" s="181"/>
      <c r="E91" s="196"/>
      <c r="F91" s="75" t="e">
        <f>#REF!</f>
        <v>#REF!</v>
      </c>
      <c r="G91" s="85" t="e">
        <f>#REF!</f>
        <v>#REF!</v>
      </c>
      <c r="H91" s="85" t="e">
        <f>#REF!</f>
        <v>#REF!</v>
      </c>
      <c r="I91" s="85" t="e">
        <f>#REF!</f>
        <v>#REF!</v>
      </c>
      <c r="J91" s="85" t="e">
        <f>#REF!</f>
        <v>#REF!</v>
      </c>
      <c r="K91" s="85" t="e">
        <f>#REF!</f>
        <v>#REF!</v>
      </c>
    </row>
    <row r="92" spans="1:11" s="11" customFormat="1" ht="26.25" hidden="1" x14ac:dyDescent="0.25">
      <c r="A92" s="86" t="s">
        <v>96</v>
      </c>
      <c r="B92" s="75" t="s">
        <v>291</v>
      </c>
      <c r="C92" s="191" t="s">
        <v>298</v>
      </c>
      <c r="D92" s="181" t="s">
        <v>339</v>
      </c>
      <c r="E92" s="198" t="s">
        <v>356</v>
      </c>
      <c r="F92" s="181" t="e">
        <f>'PLANEACION 1'!#REF!</f>
        <v>#REF!</v>
      </c>
      <c r="G92" s="85" t="e">
        <f>'PLANEACION 1'!#REF!</f>
        <v>#REF!</v>
      </c>
      <c r="H92" s="85" t="e">
        <f>'PLANEACION 1'!#REF!</f>
        <v>#REF!</v>
      </c>
      <c r="I92" s="85" t="e">
        <f>'PLANEACION 1'!#REF!</f>
        <v>#REF!</v>
      </c>
      <c r="J92" s="85" t="e">
        <f>'PLANEACION 1'!#REF!</f>
        <v>#REF!</v>
      </c>
      <c r="K92" s="85" t="e">
        <f>'PLANEACION 1'!#REF!</f>
        <v>#REF!</v>
      </c>
    </row>
    <row r="93" spans="1:11" s="11" customFormat="1" ht="26.25" hidden="1" x14ac:dyDescent="0.25">
      <c r="A93" s="86" t="s">
        <v>96</v>
      </c>
      <c r="B93" s="75" t="s">
        <v>291</v>
      </c>
      <c r="C93" s="191" t="s">
        <v>298</v>
      </c>
      <c r="D93" s="181" t="s">
        <v>339</v>
      </c>
      <c r="E93" s="198" t="s">
        <v>356</v>
      </c>
      <c r="F93" s="181" t="e">
        <f>'PLANEACION 1'!#REF!</f>
        <v>#REF!</v>
      </c>
      <c r="G93" s="85" t="e">
        <f>'PLANEACION 1'!#REF!</f>
        <v>#REF!</v>
      </c>
      <c r="H93" s="85" t="e">
        <f>'PLANEACION 1'!#REF!</f>
        <v>#REF!</v>
      </c>
      <c r="I93" s="85" t="e">
        <f>'PLANEACION 1'!#REF!</f>
        <v>#REF!</v>
      </c>
      <c r="J93" s="85" t="e">
        <f>'PLANEACION 1'!#REF!</f>
        <v>#REF!</v>
      </c>
      <c r="K93" s="85" t="e">
        <f>'PLANEACION 1'!#REF!</f>
        <v>#REF!</v>
      </c>
    </row>
    <row r="94" spans="1:11" ht="39.75" hidden="1" customHeight="1" x14ac:dyDescent="0.2">
      <c r="A94" s="75" t="s">
        <v>94</v>
      </c>
      <c r="B94" s="76" t="s">
        <v>32</v>
      </c>
      <c r="C94" s="80" t="s">
        <v>304</v>
      </c>
      <c r="D94" s="181" t="s">
        <v>423</v>
      </c>
      <c r="E94" s="181" t="s">
        <v>424</v>
      </c>
      <c r="F94" s="181" t="e">
        <f>#REF!</f>
        <v>#REF!</v>
      </c>
      <c r="G94" s="83" t="e">
        <f>#REF!</f>
        <v>#REF!</v>
      </c>
      <c r="H94" s="83" t="e">
        <f>#REF!</f>
        <v>#REF!</v>
      </c>
      <c r="I94" s="83" t="e">
        <f>#REF!</f>
        <v>#REF!</v>
      </c>
      <c r="J94" s="83" t="e">
        <f>#REF!</f>
        <v>#REF!</v>
      </c>
      <c r="K94" s="83" t="e">
        <f>#REF!</f>
        <v>#REF!</v>
      </c>
    </row>
    <row r="95" spans="1:11" s="11" customFormat="1" ht="26.25" hidden="1" x14ac:dyDescent="0.25">
      <c r="A95" s="86" t="s">
        <v>96</v>
      </c>
      <c r="B95" s="75" t="s">
        <v>291</v>
      </c>
      <c r="C95" s="191" t="s">
        <v>298</v>
      </c>
      <c r="D95" s="181" t="s">
        <v>357</v>
      </c>
      <c r="E95" s="198" t="s">
        <v>355</v>
      </c>
      <c r="F95" s="181" t="e">
        <f>'PLANEACION 1'!#REF!</f>
        <v>#REF!</v>
      </c>
      <c r="G95" s="85" t="e">
        <f>'PLANEACION 1'!#REF!</f>
        <v>#REF!</v>
      </c>
      <c r="H95" s="85" t="e">
        <f>'PLANEACION 1'!#REF!</f>
        <v>#REF!</v>
      </c>
      <c r="I95" s="85" t="e">
        <f>'PLANEACION 1'!#REF!</f>
        <v>#REF!</v>
      </c>
      <c r="J95" s="85" t="e">
        <f>'PLANEACION 1'!#REF!</f>
        <v>#REF!</v>
      </c>
      <c r="K95" s="85" t="e">
        <f>'PLANEACION 1'!#REF!</f>
        <v>#REF!</v>
      </c>
    </row>
    <row r="96" spans="1:11" ht="25.5" hidden="1" x14ac:dyDescent="0.2">
      <c r="A96" s="86" t="s">
        <v>96</v>
      </c>
      <c r="B96" s="75" t="s">
        <v>291</v>
      </c>
      <c r="C96" s="191" t="s">
        <v>298</v>
      </c>
      <c r="D96" s="181" t="s">
        <v>357</v>
      </c>
      <c r="E96" s="198" t="s">
        <v>355</v>
      </c>
      <c r="F96" s="181" t="e">
        <f>'PLANEACION 1'!#REF!</f>
        <v>#REF!</v>
      </c>
      <c r="G96" s="85" t="e">
        <f>'PLANEACION 1'!#REF!</f>
        <v>#REF!</v>
      </c>
      <c r="H96" s="85" t="e">
        <f>'PLANEACION 1'!#REF!</f>
        <v>#REF!</v>
      </c>
      <c r="I96" s="85" t="e">
        <f>'PLANEACION 1'!#REF!</f>
        <v>#REF!</v>
      </c>
      <c r="J96" s="85" t="e">
        <f>'PLANEACION 1'!#REF!</f>
        <v>#REF!</v>
      </c>
      <c r="K96" s="85" t="e">
        <f>'PLANEACION 1'!#REF!</f>
        <v>#REF!</v>
      </c>
    </row>
    <row r="97" spans="1:11" s="11" customFormat="1" ht="26.25" hidden="1" x14ac:dyDescent="0.25">
      <c r="A97" s="86" t="s">
        <v>96</v>
      </c>
      <c r="B97" s="75" t="s">
        <v>291</v>
      </c>
      <c r="C97" s="191" t="s">
        <v>298</v>
      </c>
      <c r="D97" s="181" t="s">
        <v>357</v>
      </c>
      <c r="E97" s="198" t="s">
        <v>355</v>
      </c>
      <c r="F97" s="181" t="e">
        <f>'PLANEACION 1'!#REF!</f>
        <v>#REF!</v>
      </c>
      <c r="G97" s="85" t="e">
        <f>'PLANEACION 1'!#REF!</f>
        <v>#REF!</v>
      </c>
      <c r="H97" s="85" t="e">
        <f>'PLANEACION 1'!#REF!</f>
        <v>#REF!</v>
      </c>
      <c r="I97" s="85" t="e">
        <f>'PLANEACION 1'!#REF!</f>
        <v>#REF!</v>
      </c>
      <c r="J97" s="85" t="e">
        <f>'PLANEACION 1'!#REF!</f>
        <v>#REF!</v>
      </c>
      <c r="K97" s="85" t="e">
        <f>'PLANEACION 1'!#REF!</f>
        <v>#REF!</v>
      </c>
    </row>
    <row r="98" spans="1:11" ht="25.5" hidden="1" x14ac:dyDescent="0.2">
      <c r="A98" s="86" t="s">
        <v>96</v>
      </c>
      <c r="B98" s="75" t="s">
        <v>291</v>
      </c>
      <c r="C98" s="191" t="s">
        <v>298</v>
      </c>
      <c r="D98" s="181" t="s">
        <v>357</v>
      </c>
      <c r="E98" s="198" t="s">
        <v>355</v>
      </c>
      <c r="F98" s="181" t="e">
        <f>'PLANEACION 1'!#REF!</f>
        <v>#REF!</v>
      </c>
      <c r="G98" s="85" t="e">
        <f>'PLANEACION 1'!#REF!</f>
        <v>#REF!</v>
      </c>
      <c r="H98" s="85" t="e">
        <f>'PLANEACION 1'!#REF!</f>
        <v>#REF!</v>
      </c>
      <c r="I98" s="85" t="e">
        <f>'PLANEACION 1'!#REF!</f>
        <v>#REF!</v>
      </c>
      <c r="J98" s="85" t="e">
        <f>'PLANEACION 1'!#REF!</f>
        <v>#REF!</v>
      </c>
      <c r="K98" s="85" t="e">
        <f>'PLANEACION 1'!#REF!</f>
        <v>#REF!</v>
      </c>
    </row>
    <row r="99" spans="1:11" ht="25.5" hidden="1" x14ac:dyDescent="0.2">
      <c r="A99" s="75" t="s">
        <v>94</v>
      </c>
      <c r="B99" s="76" t="s">
        <v>32</v>
      </c>
      <c r="C99" s="191" t="s">
        <v>298</v>
      </c>
      <c r="D99" s="181" t="s">
        <v>343</v>
      </c>
      <c r="E99" s="196" t="s">
        <v>349</v>
      </c>
      <c r="F99" s="181" t="e">
        <f>#REF!</f>
        <v>#REF!</v>
      </c>
      <c r="G99" s="83" t="e">
        <f>#REF!</f>
        <v>#REF!</v>
      </c>
      <c r="H99" s="83" t="e">
        <f>#REF!</f>
        <v>#REF!</v>
      </c>
      <c r="I99" s="83" t="e">
        <f>#REF!</f>
        <v>#REF!</v>
      </c>
      <c r="J99" s="83" t="e">
        <f>#REF!</f>
        <v>#REF!</v>
      </c>
      <c r="K99" s="83" t="e">
        <f>#REF!</f>
        <v>#REF!</v>
      </c>
    </row>
    <row r="100" spans="1:11" ht="25.5" hidden="1" x14ac:dyDescent="0.2">
      <c r="A100" s="75" t="s">
        <v>94</v>
      </c>
      <c r="B100" s="76" t="s">
        <v>32</v>
      </c>
      <c r="C100" s="191" t="s">
        <v>298</v>
      </c>
      <c r="D100" s="181" t="s">
        <v>343</v>
      </c>
      <c r="E100" s="196" t="s">
        <v>349</v>
      </c>
      <c r="F100" s="181" t="e">
        <f>#REF!</f>
        <v>#REF!</v>
      </c>
      <c r="G100" s="83" t="e">
        <f>#REF!</f>
        <v>#REF!</v>
      </c>
      <c r="H100" s="83" t="e">
        <f>#REF!</f>
        <v>#REF!</v>
      </c>
      <c r="I100" s="83" t="e">
        <f>#REF!</f>
        <v>#REF!</v>
      </c>
      <c r="J100" s="83" t="e">
        <f>#REF!</f>
        <v>#REF!</v>
      </c>
      <c r="K100" s="83" t="e">
        <f>#REF!</f>
        <v>#REF!</v>
      </c>
    </row>
    <row r="101" spans="1:11" ht="26.25" hidden="1" x14ac:dyDescent="0.25">
      <c r="A101" s="75" t="s">
        <v>94</v>
      </c>
      <c r="B101" s="76" t="s">
        <v>32</v>
      </c>
      <c r="C101" s="84" t="s">
        <v>299</v>
      </c>
      <c r="D101" s="214" t="s">
        <v>372</v>
      </c>
      <c r="E101" s="199" t="s">
        <v>387</v>
      </c>
      <c r="F101" s="181" t="e">
        <f>#REF!</f>
        <v>#REF!</v>
      </c>
      <c r="G101" s="83" t="e">
        <f>#REF!</f>
        <v>#REF!</v>
      </c>
      <c r="H101" s="83" t="e">
        <f>#REF!</f>
        <v>#REF!</v>
      </c>
      <c r="I101" s="83" t="e">
        <f>#REF!</f>
        <v>#REF!</v>
      </c>
      <c r="J101" s="83" t="e">
        <f>#REF!</f>
        <v>#REF!</v>
      </c>
      <c r="K101" s="83" t="e">
        <f>#REF!</f>
        <v>#REF!</v>
      </c>
    </row>
    <row r="102" spans="1:11" ht="25.5" hidden="1" x14ac:dyDescent="0.2">
      <c r="A102" s="75" t="s">
        <v>94</v>
      </c>
      <c r="B102" s="76" t="s">
        <v>32</v>
      </c>
      <c r="C102" s="191" t="s">
        <v>298</v>
      </c>
      <c r="D102" s="185" t="s">
        <v>350</v>
      </c>
      <c r="E102" s="200" t="s">
        <v>352</v>
      </c>
      <c r="F102" s="181" t="e">
        <f>#REF!</f>
        <v>#REF!</v>
      </c>
      <c r="G102" s="83" t="e">
        <f>#REF!</f>
        <v>#REF!</v>
      </c>
      <c r="H102" s="83" t="e">
        <f>#REF!</f>
        <v>#REF!</v>
      </c>
      <c r="I102" s="83" t="e">
        <f>#REF!</f>
        <v>#REF!</v>
      </c>
      <c r="J102" s="83" t="e">
        <f>#REF!</f>
        <v>#REF!</v>
      </c>
      <c r="K102" s="83" t="e">
        <f>#REF!</f>
        <v>#REF!</v>
      </c>
    </row>
    <row r="103" spans="1:11" ht="54" hidden="1" customHeight="1" x14ac:dyDescent="0.2">
      <c r="A103" s="75" t="s">
        <v>94</v>
      </c>
      <c r="B103" s="76" t="s">
        <v>32</v>
      </c>
      <c r="C103" s="80" t="s">
        <v>304</v>
      </c>
      <c r="D103" s="212" t="s">
        <v>363</v>
      </c>
      <c r="E103" s="201" t="s">
        <v>302</v>
      </c>
      <c r="F103" s="193" t="e">
        <f>#REF!</f>
        <v>#REF!</v>
      </c>
      <c r="G103" s="83" t="e">
        <f>#REF!</f>
        <v>#REF!</v>
      </c>
      <c r="H103" s="83" t="e">
        <f>#REF!</f>
        <v>#REF!</v>
      </c>
      <c r="I103" s="83" t="e">
        <f>#REF!</f>
        <v>#REF!</v>
      </c>
      <c r="J103" s="83" t="e">
        <f>#REF!</f>
        <v>#REF!</v>
      </c>
      <c r="K103" s="83" t="e">
        <f>#REF!</f>
        <v>#REF!</v>
      </c>
    </row>
    <row r="104" spans="1:11" s="11" customFormat="1" ht="26.25" hidden="1" collapsed="1" x14ac:dyDescent="0.25">
      <c r="A104" s="75" t="s">
        <v>94</v>
      </c>
      <c r="B104" s="76" t="s">
        <v>32</v>
      </c>
      <c r="C104" s="80" t="s">
        <v>304</v>
      </c>
      <c r="D104" s="181" t="s">
        <v>423</v>
      </c>
      <c r="E104" s="181" t="s">
        <v>424</v>
      </c>
      <c r="F104" s="181" t="e">
        <f>#REF!</f>
        <v>#REF!</v>
      </c>
      <c r="G104" s="83" t="e">
        <f>#REF!</f>
        <v>#REF!</v>
      </c>
      <c r="H104" s="83" t="e">
        <f>#REF!</f>
        <v>#REF!</v>
      </c>
      <c r="I104" s="83" t="e">
        <f>#REF!</f>
        <v>#REF!</v>
      </c>
      <c r="J104" s="83" t="e">
        <f>#REF!</f>
        <v>#REF!</v>
      </c>
      <c r="K104" s="83" t="e">
        <f>#REF!</f>
        <v>#REF!</v>
      </c>
    </row>
    <row r="105" spans="1:11" ht="26.25" hidden="1" x14ac:dyDescent="0.25">
      <c r="A105" s="75" t="s">
        <v>94</v>
      </c>
      <c r="B105" s="75" t="s">
        <v>31</v>
      </c>
      <c r="C105" s="75" t="s">
        <v>299</v>
      </c>
      <c r="D105" s="182" t="s">
        <v>372</v>
      </c>
      <c r="E105" s="199" t="s">
        <v>387</v>
      </c>
      <c r="F105" s="185" t="e">
        <f>#REF!</f>
        <v>#REF!</v>
      </c>
      <c r="G105" s="85" t="e">
        <f>#REF!</f>
        <v>#REF!</v>
      </c>
      <c r="H105" s="85" t="e">
        <f>#REF!</f>
        <v>#REF!</v>
      </c>
      <c r="I105" s="85" t="e">
        <f>#REF!</f>
        <v>#REF!</v>
      </c>
      <c r="J105" s="85" t="e">
        <f>#REF!</f>
        <v>#REF!</v>
      </c>
      <c r="K105" s="85" t="e">
        <f>#REF!</f>
        <v>#REF!</v>
      </c>
    </row>
    <row r="106" spans="1:11" ht="26.25" hidden="1" x14ac:dyDescent="0.25">
      <c r="A106" s="75" t="s">
        <v>94</v>
      </c>
      <c r="B106" s="75" t="s">
        <v>31</v>
      </c>
      <c r="C106" s="75" t="s">
        <v>299</v>
      </c>
      <c r="D106" s="181" t="s">
        <v>372</v>
      </c>
      <c r="E106" s="199" t="s">
        <v>387</v>
      </c>
      <c r="F106" s="185" t="e">
        <f>#REF!</f>
        <v>#REF!</v>
      </c>
      <c r="G106" s="85" t="e">
        <f>#REF!</f>
        <v>#REF!</v>
      </c>
      <c r="H106" s="85" t="e">
        <f>#REF!</f>
        <v>#REF!</v>
      </c>
      <c r="I106" s="85"/>
      <c r="J106" s="85"/>
      <c r="K106" s="85"/>
    </row>
    <row r="107" spans="1:11" ht="38.25" hidden="1" x14ac:dyDescent="0.2">
      <c r="A107" s="75" t="s">
        <v>94</v>
      </c>
      <c r="B107" s="75" t="s">
        <v>31</v>
      </c>
      <c r="C107" s="76" t="s">
        <v>304</v>
      </c>
      <c r="D107" s="181" t="s">
        <v>422</v>
      </c>
      <c r="E107" s="200" t="s">
        <v>401</v>
      </c>
      <c r="F107" s="181" t="e">
        <f>#REF!</f>
        <v>#REF!</v>
      </c>
      <c r="G107" s="85" t="e">
        <f>#REF!</f>
        <v>#REF!</v>
      </c>
      <c r="H107" s="85" t="e">
        <f>#REF!</f>
        <v>#REF!</v>
      </c>
      <c r="I107" s="85" t="e">
        <f>#REF!</f>
        <v>#REF!</v>
      </c>
      <c r="J107" s="85" t="e">
        <f>#REF!</f>
        <v>#REF!</v>
      </c>
      <c r="K107" s="85" t="e">
        <f>#REF!</f>
        <v>#REF!</v>
      </c>
    </row>
    <row r="108" spans="1:11" ht="25.5" hidden="1" x14ac:dyDescent="0.2">
      <c r="A108" s="86" t="s">
        <v>96</v>
      </c>
      <c r="B108" s="75" t="s">
        <v>291</v>
      </c>
      <c r="C108" s="191" t="s">
        <v>298</v>
      </c>
      <c r="D108" s="181" t="s">
        <v>357</v>
      </c>
      <c r="E108" s="202" t="s">
        <v>355</v>
      </c>
      <c r="F108" s="181" t="e">
        <f>'PLANEACION 1'!#REF!</f>
        <v>#REF!</v>
      </c>
      <c r="G108" s="85" t="e">
        <f>'PLANEACION 1'!#REF!</f>
        <v>#REF!</v>
      </c>
      <c r="H108" s="85" t="e">
        <f>'PLANEACION 1'!#REF!</f>
        <v>#REF!</v>
      </c>
      <c r="I108" s="85" t="e">
        <f>'PLANEACION 1'!#REF!</f>
        <v>#REF!</v>
      </c>
      <c r="J108" s="85" t="e">
        <f>'PLANEACION 1'!#REF!</f>
        <v>#REF!</v>
      </c>
      <c r="K108" s="85" t="e">
        <f>'PLANEACION 1'!#REF!</f>
        <v>#REF!</v>
      </c>
    </row>
    <row r="109" spans="1:11" ht="40.5" hidden="1" customHeight="1" x14ac:dyDescent="0.25">
      <c r="A109" s="75" t="s">
        <v>94</v>
      </c>
      <c r="B109" s="75" t="s">
        <v>31</v>
      </c>
      <c r="C109" s="75" t="s">
        <v>299</v>
      </c>
      <c r="D109" s="182" t="s">
        <v>372</v>
      </c>
      <c r="E109" s="199" t="s">
        <v>387</v>
      </c>
      <c r="F109" s="181" t="e">
        <f>#REF!</f>
        <v>#REF!</v>
      </c>
      <c r="G109" s="85" t="e">
        <f>#REF!</f>
        <v>#REF!</v>
      </c>
      <c r="H109" s="85" t="e">
        <f>#REF!</f>
        <v>#REF!</v>
      </c>
      <c r="I109" s="85" t="e">
        <f>#REF!</f>
        <v>#REF!</v>
      </c>
      <c r="J109" s="85" t="e">
        <f>#REF!</f>
        <v>#REF!</v>
      </c>
      <c r="K109" s="85" t="e">
        <f>#REF!</f>
        <v>#REF!</v>
      </c>
    </row>
    <row r="110" spans="1:11" ht="26.25" hidden="1" x14ac:dyDescent="0.25">
      <c r="A110" s="75" t="s">
        <v>94</v>
      </c>
      <c r="B110" s="75" t="s">
        <v>31</v>
      </c>
      <c r="C110" s="75" t="s">
        <v>299</v>
      </c>
      <c r="D110" s="181" t="s">
        <v>372</v>
      </c>
      <c r="E110" s="199" t="s">
        <v>387</v>
      </c>
      <c r="F110" s="185" t="e">
        <f>#REF!</f>
        <v>#REF!</v>
      </c>
      <c r="G110" s="85" t="e">
        <f>#REF!</f>
        <v>#REF!</v>
      </c>
      <c r="H110" s="85" t="e">
        <f>#REF!</f>
        <v>#REF!</v>
      </c>
      <c r="I110" s="85" t="e">
        <f>#REF!</f>
        <v>#REF!</v>
      </c>
      <c r="J110" s="85" t="e">
        <f>#REF!</f>
        <v>#REF!</v>
      </c>
      <c r="K110" s="85" t="e">
        <f>#REF!</f>
        <v>#REF!</v>
      </c>
    </row>
    <row r="111" spans="1:11" ht="26.25" hidden="1" x14ac:dyDescent="0.25">
      <c r="A111" s="75" t="s">
        <v>94</v>
      </c>
      <c r="B111" s="75" t="s">
        <v>31</v>
      </c>
      <c r="C111" s="75" t="s">
        <v>299</v>
      </c>
      <c r="D111" s="181" t="s">
        <v>372</v>
      </c>
      <c r="E111" s="199" t="s">
        <v>387</v>
      </c>
      <c r="F111" s="181" t="e">
        <f>#REF!</f>
        <v>#REF!</v>
      </c>
      <c r="G111" s="85" t="e">
        <f>#REF!</f>
        <v>#REF!</v>
      </c>
      <c r="H111" s="85" t="e">
        <f>#REF!</f>
        <v>#REF!</v>
      </c>
      <c r="I111" s="85" t="e">
        <f>#REF!</f>
        <v>#REF!</v>
      </c>
      <c r="J111" s="85" t="e">
        <f>#REF!</f>
        <v>#REF!</v>
      </c>
      <c r="K111" s="85" t="e">
        <f>#REF!</f>
        <v>#REF!</v>
      </c>
    </row>
    <row r="112" spans="1:11" ht="26.25" hidden="1" x14ac:dyDescent="0.25">
      <c r="A112" s="75" t="s">
        <v>94</v>
      </c>
      <c r="B112" s="75" t="s">
        <v>31</v>
      </c>
      <c r="C112" s="75" t="s">
        <v>299</v>
      </c>
      <c r="D112" s="181" t="s">
        <v>372</v>
      </c>
      <c r="E112" s="199" t="s">
        <v>387</v>
      </c>
      <c r="F112" s="181" t="e">
        <f>#REF!</f>
        <v>#REF!</v>
      </c>
      <c r="G112" s="85" t="e">
        <f>#REF!</f>
        <v>#REF!</v>
      </c>
      <c r="H112" s="85" t="e">
        <f>#REF!</f>
        <v>#REF!</v>
      </c>
      <c r="I112" s="85" t="e">
        <f>#REF!</f>
        <v>#REF!</v>
      </c>
      <c r="J112" s="85" t="e">
        <f>#REF!</f>
        <v>#REF!</v>
      </c>
      <c r="K112" s="85" t="e">
        <f>#REF!</f>
        <v>#REF!</v>
      </c>
    </row>
    <row r="113" spans="1:11" ht="26.25" hidden="1" x14ac:dyDescent="0.25">
      <c r="A113" s="75" t="s">
        <v>94</v>
      </c>
      <c r="B113" s="75" t="s">
        <v>31</v>
      </c>
      <c r="C113" s="75" t="s">
        <v>299</v>
      </c>
      <c r="D113" s="181" t="s">
        <v>372</v>
      </c>
      <c r="E113" s="199" t="s">
        <v>387</v>
      </c>
      <c r="F113" s="181" t="e">
        <f>#REF!</f>
        <v>#REF!</v>
      </c>
      <c r="G113" s="85" t="e">
        <f>#REF!</f>
        <v>#REF!</v>
      </c>
      <c r="H113" s="85" t="e">
        <f>#REF!</f>
        <v>#REF!</v>
      </c>
      <c r="I113" s="85" t="e">
        <f>#REF!</f>
        <v>#REF!</v>
      </c>
      <c r="J113" s="85" t="e">
        <f>#REF!</f>
        <v>#REF!</v>
      </c>
      <c r="K113" s="85" t="e">
        <f>#REF!</f>
        <v>#REF!</v>
      </c>
    </row>
    <row r="114" spans="1:11" ht="26.25" hidden="1" x14ac:dyDescent="0.25">
      <c r="A114" s="75" t="s">
        <v>94</v>
      </c>
      <c r="B114" s="75" t="s">
        <v>31</v>
      </c>
      <c r="C114" s="75" t="s">
        <v>299</v>
      </c>
      <c r="D114" s="181" t="s">
        <v>372</v>
      </c>
      <c r="E114" s="199" t="s">
        <v>387</v>
      </c>
      <c r="F114" s="181" t="e">
        <f>#REF!</f>
        <v>#REF!</v>
      </c>
      <c r="G114" s="85" t="e">
        <f>#REF!</f>
        <v>#REF!</v>
      </c>
      <c r="H114" s="85" t="e">
        <f>#REF!</f>
        <v>#REF!</v>
      </c>
      <c r="I114" s="85" t="e">
        <f>#REF!</f>
        <v>#REF!</v>
      </c>
      <c r="J114" s="85" t="e">
        <f>#REF!</f>
        <v>#REF!</v>
      </c>
      <c r="K114" s="85" t="e">
        <f>#REF!</f>
        <v>#REF!</v>
      </c>
    </row>
    <row r="115" spans="1:11" ht="26.25" hidden="1" x14ac:dyDescent="0.25">
      <c r="A115" s="75" t="s">
        <v>94</v>
      </c>
      <c r="B115" s="75" t="s">
        <v>31</v>
      </c>
      <c r="C115" s="75" t="s">
        <v>299</v>
      </c>
      <c r="D115" s="181" t="s">
        <v>372</v>
      </c>
      <c r="E115" s="199" t="s">
        <v>387</v>
      </c>
      <c r="F115" s="181" t="e">
        <f>#REF!</f>
        <v>#REF!</v>
      </c>
      <c r="G115" s="85" t="e">
        <f>#REF!</f>
        <v>#REF!</v>
      </c>
      <c r="H115" s="85" t="e">
        <f>#REF!</f>
        <v>#REF!</v>
      </c>
      <c r="I115" s="85" t="e">
        <f>#REF!</f>
        <v>#REF!</v>
      </c>
      <c r="J115" s="85" t="e">
        <f>#REF!</f>
        <v>#REF!</v>
      </c>
      <c r="K115" s="85" t="e">
        <f>#REF!</f>
        <v>#REF!</v>
      </c>
    </row>
    <row r="116" spans="1:11" ht="26.25" hidden="1" x14ac:dyDescent="0.25">
      <c r="A116" s="75" t="s">
        <v>94</v>
      </c>
      <c r="B116" s="75" t="s">
        <v>31</v>
      </c>
      <c r="C116" s="75" t="s">
        <v>299</v>
      </c>
      <c r="D116" s="181" t="s">
        <v>372</v>
      </c>
      <c r="E116" s="199" t="s">
        <v>387</v>
      </c>
      <c r="F116" s="181" t="e">
        <f>#REF!</f>
        <v>#REF!</v>
      </c>
      <c r="G116" s="85" t="e">
        <f>#REF!</f>
        <v>#REF!</v>
      </c>
      <c r="H116" s="85" t="e">
        <f>#REF!</f>
        <v>#REF!</v>
      </c>
      <c r="I116" s="85" t="e">
        <f>#REF!</f>
        <v>#REF!</v>
      </c>
      <c r="J116" s="85" t="e">
        <f>#REF!</f>
        <v>#REF!</v>
      </c>
      <c r="K116" s="85" t="e">
        <f>#REF!</f>
        <v>#REF!</v>
      </c>
    </row>
    <row r="117" spans="1:11" ht="26.25" hidden="1" x14ac:dyDescent="0.25">
      <c r="A117" s="75" t="s">
        <v>94</v>
      </c>
      <c r="B117" s="75" t="s">
        <v>31</v>
      </c>
      <c r="C117" s="75" t="s">
        <v>299</v>
      </c>
      <c r="D117" s="181" t="s">
        <v>372</v>
      </c>
      <c r="E117" s="199" t="s">
        <v>387</v>
      </c>
      <c r="F117" s="181" t="e">
        <f>#REF!</f>
        <v>#REF!</v>
      </c>
      <c r="G117" s="85" t="e">
        <f>#REF!</f>
        <v>#REF!</v>
      </c>
      <c r="H117" s="85" t="e">
        <f>#REF!</f>
        <v>#REF!</v>
      </c>
      <c r="I117" s="85" t="e">
        <f>#REF!</f>
        <v>#REF!</v>
      </c>
      <c r="J117" s="85" t="e">
        <f>#REF!</f>
        <v>#REF!</v>
      </c>
      <c r="K117" s="85" t="e">
        <f>#REF!</f>
        <v>#REF!</v>
      </c>
    </row>
    <row r="118" spans="1:11" ht="26.25" hidden="1" x14ac:dyDescent="0.25">
      <c r="A118" s="75" t="s">
        <v>94</v>
      </c>
      <c r="B118" s="75" t="s">
        <v>31</v>
      </c>
      <c r="C118" s="75" t="s">
        <v>299</v>
      </c>
      <c r="D118" s="187" t="s">
        <v>372</v>
      </c>
      <c r="E118" s="199" t="s">
        <v>387</v>
      </c>
      <c r="F118" s="181" t="e">
        <f>#REF!</f>
        <v>#REF!</v>
      </c>
      <c r="G118" s="85" t="e">
        <f>#REF!</f>
        <v>#REF!</v>
      </c>
      <c r="H118" s="85" t="e">
        <f>#REF!</f>
        <v>#REF!</v>
      </c>
      <c r="I118" s="85" t="e">
        <f>#REF!</f>
        <v>#REF!</v>
      </c>
      <c r="J118" s="85" t="e">
        <f>#REF!</f>
        <v>#REF!</v>
      </c>
      <c r="K118" s="85" t="e">
        <f>#REF!</f>
        <v>#REF!</v>
      </c>
    </row>
    <row r="119" spans="1:11" ht="48.75" hidden="1" customHeight="1" x14ac:dyDescent="0.2">
      <c r="A119" s="86" t="s">
        <v>96</v>
      </c>
      <c r="B119" s="75" t="s">
        <v>291</v>
      </c>
      <c r="C119" s="191" t="s">
        <v>298</v>
      </c>
      <c r="D119" s="181" t="s">
        <v>357</v>
      </c>
      <c r="E119" s="202" t="s">
        <v>355</v>
      </c>
      <c r="F119" s="181" t="e">
        <f>'PLANEACION 1'!#REF!</f>
        <v>#REF!</v>
      </c>
      <c r="G119" s="85" t="e">
        <f>'PLANEACION 1'!#REF!</f>
        <v>#REF!</v>
      </c>
      <c r="H119" s="85" t="e">
        <f>'PLANEACION 1'!#REF!</f>
        <v>#REF!</v>
      </c>
      <c r="I119" s="85" t="e">
        <f>'PLANEACION 1'!#REF!</f>
        <v>#REF!</v>
      </c>
      <c r="J119" s="85" t="e">
        <f>'PLANEACION 1'!#REF!</f>
        <v>#REF!</v>
      </c>
      <c r="K119" s="85" t="e">
        <f>'PLANEACION 1'!#REF!</f>
        <v>#REF!</v>
      </c>
    </row>
    <row r="120" spans="1:11" ht="25.5" hidden="1" x14ac:dyDescent="0.2">
      <c r="A120" s="86" t="s">
        <v>96</v>
      </c>
      <c r="B120" s="75" t="s">
        <v>291</v>
      </c>
      <c r="C120" s="191" t="s">
        <v>298</v>
      </c>
      <c r="D120" s="181" t="s">
        <v>357</v>
      </c>
      <c r="E120" s="202" t="s">
        <v>355</v>
      </c>
      <c r="F120" s="181" t="e">
        <f>'PLANEACION 1'!#REF!</f>
        <v>#REF!</v>
      </c>
      <c r="G120" s="85" t="e">
        <f>'PLANEACION 1'!#REF!</f>
        <v>#REF!</v>
      </c>
      <c r="H120" s="85" t="e">
        <f>'PLANEACION 1'!#REF!</f>
        <v>#REF!</v>
      </c>
      <c r="I120" s="85" t="e">
        <f>'PLANEACION 1'!#REF!</f>
        <v>#REF!</v>
      </c>
      <c r="J120" s="85" t="e">
        <f>'PLANEACION 1'!#REF!</f>
        <v>#REF!</v>
      </c>
      <c r="K120" s="85" t="e">
        <f>'PLANEACION 1'!#REF!</f>
        <v>#REF!</v>
      </c>
    </row>
    <row r="121" spans="1:11" ht="25.5" hidden="1" x14ac:dyDescent="0.2">
      <c r="A121" s="86" t="s">
        <v>96</v>
      </c>
      <c r="B121" s="75" t="s">
        <v>291</v>
      </c>
      <c r="C121" s="191" t="s">
        <v>298</v>
      </c>
      <c r="D121" s="181" t="s">
        <v>357</v>
      </c>
      <c r="E121" s="202" t="s">
        <v>355</v>
      </c>
      <c r="F121" s="181" t="e">
        <f>'PLANEACION 1'!#REF!</f>
        <v>#REF!</v>
      </c>
      <c r="G121" s="85" t="e">
        <f>'PLANEACION 1'!#REF!</f>
        <v>#REF!</v>
      </c>
      <c r="H121" s="85" t="e">
        <f>'PLANEACION 1'!#REF!</f>
        <v>#REF!</v>
      </c>
      <c r="I121" s="85" t="e">
        <f>'PLANEACION 1'!#REF!</f>
        <v>#REF!</v>
      </c>
      <c r="J121" s="85" t="e">
        <f>'PLANEACION 1'!#REF!</f>
        <v>#REF!</v>
      </c>
      <c r="K121" s="85" t="e">
        <f>'PLANEACION 1'!#REF!</f>
        <v>#REF!</v>
      </c>
    </row>
    <row r="122" spans="1:11" s="11" customFormat="1" ht="26.25" hidden="1" x14ac:dyDescent="0.25">
      <c r="A122" s="86" t="s">
        <v>96</v>
      </c>
      <c r="B122" s="75" t="s">
        <v>292</v>
      </c>
      <c r="C122" s="191" t="s">
        <v>298</v>
      </c>
      <c r="D122" s="181" t="s">
        <v>357</v>
      </c>
      <c r="E122" s="198" t="s">
        <v>355</v>
      </c>
      <c r="F122" s="181" t="e">
        <f>'PLANEACION 1'!#REF!</f>
        <v>#REF!</v>
      </c>
      <c r="G122" s="85" t="e">
        <f>'PLANEACION 1'!#REF!</f>
        <v>#REF!</v>
      </c>
      <c r="H122" s="85" t="e">
        <f>'PLANEACION 1'!#REF!</f>
        <v>#REF!</v>
      </c>
      <c r="I122" s="85" t="e">
        <f>'PLANEACION 1'!#REF!</f>
        <v>#REF!</v>
      </c>
      <c r="J122" s="85" t="e">
        <f>'PLANEACION 1'!#REF!</f>
        <v>#REF!</v>
      </c>
      <c r="K122" s="85" t="e">
        <f>'PLANEACION 1'!#REF!</f>
        <v>#REF!</v>
      </c>
    </row>
    <row r="123" spans="1:11" ht="25.5" hidden="1" x14ac:dyDescent="0.2">
      <c r="A123" s="86" t="s">
        <v>96</v>
      </c>
      <c r="B123" s="75" t="s">
        <v>292</v>
      </c>
      <c r="C123" s="191" t="s">
        <v>298</v>
      </c>
      <c r="D123" s="181" t="s">
        <v>357</v>
      </c>
      <c r="E123" s="202" t="s">
        <v>355</v>
      </c>
      <c r="F123" s="181" t="e">
        <f>'PLANEACION 1'!#REF!</f>
        <v>#REF!</v>
      </c>
      <c r="G123" s="85" t="e">
        <f>'PLANEACION 1'!#REF!</f>
        <v>#REF!</v>
      </c>
      <c r="H123" s="85" t="e">
        <f>'PLANEACION 1'!#REF!</f>
        <v>#REF!</v>
      </c>
      <c r="I123" s="85" t="e">
        <f>'PLANEACION 1'!#REF!</f>
        <v>#REF!</v>
      </c>
      <c r="J123" s="85" t="e">
        <f>'PLANEACION 1'!#REF!</f>
        <v>#REF!</v>
      </c>
      <c r="K123" s="85" t="e">
        <f>'PLANEACION 1'!#REF!</f>
        <v>#REF!</v>
      </c>
    </row>
    <row r="124" spans="1:11" ht="25.5" hidden="1" x14ac:dyDescent="0.2">
      <c r="A124" s="86" t="s">
        <v>96</v>
      </c>
      <c r="B124" s="75" t="s">
        <v>292</v>
      </c>
      <c r="C124" s="191" t="s">
        <v>298</v>
      </c>
      <c r="D124" s="181" t="s">
        <v>357</v>
      </c>
      <c r="E124" s="198" t="s">
        <v>355</v>
      </c>
      <c r="F124" s="181" t="e">
        <f>'PLANEACION 1'!#REF!</f>
        <v>#REF!</v>
      </c>
      <c r="G124" s="85" t="e">
        <f>'PLANEACION 1'!#REF!</f>
        <v>#REF!</v>
      </c>
      <c r="H124" s="85" t="e">
        <f>'PLANEACION 1'!#REF!</f>
        <v>#REF!</v>
      </c>
      <c r="I124" s="85" t="e">
        <f>'PLANEACION 1'!#REF!</f>
        <v>#REF!</v>
      </c>
      <c r="J124" s="85" t="str">
        <f>'PLANEACION 1'!F134</f>
        <v>Nro. 7.3.34.8.01.08.12</v>
      </c>
      <c r="K124" s="85" t="str">
        <f>'PLANEACION 1'!G134</f>
        <v>"Fundación Barranco"</v>
      </c>
    </row>
    <row r="125" spans="1:11" ht="38.25" hidden="1" x14ac:dyDescent="0.2">
      <c r="A125" s="86" t="s">
        <v>96</v>
      </c>
      <c r="B125" s="75" t="s">
        <v>285</v>
      </c>
      <c r="C125" s="191" t="s">
        <v>298</v>
      </c>
      <c r="D125" s="185" t="s">
        <v>353</v>
      </c>
      <c r="E125" s="197" t="s">
        <v>354</v>
      </c>
      <c r="F125" s="181" t="str">
        <f>'PLANEACION 1'!B15</f>
        <v>Prevención y Atención de la Violencia de Género con énfasis en la Población Jóven del cantón Cuenca.</v>
      </c>
      <c r="G125" s="83">
        <f>'PLANEACION 1'!C15</f>
        <v>32800</v>
      </c>
      <c r="H125" s="83">
        <f>'PLANEACION 1'!D15</f>
        <v>32800</v>
      </c>
      <c r="I125" s="83">
        <f>'PLANEACION 1'!E15</f>
        <v>0</v>
      </c>
      <c r="J125" s="83" t="str">
        <f>'PLANEACION 1'!F15</f>
        <v>Nro. 7.3.34.3.06.05</v>
      </c>
      <c r="K125" s="83" t="str">
        <f>'PLANEACION 1'!G15</f>
        <v>"Estudios Diseños y Proyectos"</v>
      </c>
    </row>
    <row r="126" spans="1:11" ht="26.25" x14ac:dyDescent="0.25">
      <c r="A126" s="77" t="s">
        <v>94</v>
      </c>
      <c r="B126" s="76" t="s">
        <v>192</v>
      </c>
      <c r="C126" s="75" t="s">
        <v>299</v>
      </c>
      <c r="D126" s="182" t="s">
        <v>372</v>
      </c>
      <c r="E126" s="199" t="s">
        <v>387</v>
      </c>
      <c r="F126" s="186" t="str">
        <f>B126</f>
        <v>FUNDACIÓN MUNICIPAL BIENAL DE CUENCA</v>
      </c>
      <c r="G126" s="85" t="e">
        <f>#REF!</f>
        <v>#REF!</v>
      </c>
      <c r="H126" s="85" t="e">
        <f>#REF!</f>
        <v>#REF!</v>
      </c>
      <c r="I126" s="85" t="e">
        <f>#REF!</f>
        <v>#REF!</v>
      </c>
      <c r="J126" s="85" t="e">
        <f>#REF!</f>
        <v>#REF!</v>
      </c>
      <c r="K126" s="85" t="e">
        <f>#REF!</f>
        <v>#REF!</v>
      </c>
    </row>
    <row r="127" spans="1:11" ht="12.75" x14ac:dyDescent="0.2">
      <c r="A127" s="77" t="s">
        <v>94</v>
      </c>
      <c r="B127" s="75" t="s">
        <v>193</v>
      </c>
      <c r="C127" s="79" t="s">
        <v>300</v>
      </c>
      <c r="D127" s="185" t="s">
        <v>361</v>
      </c>
      <c r="E127" s="185" t="s">
        <v>362</v>
      </c>
      <c r="F127" s="186" t="str">
        <f>B127</f>
        <v>FUNDACIÓN DE TURISMO DE CUENCA</v>
      </c>
      <c r="G127" s="85" t="e">
        <f>#REF!</f>
        <v>#REF!</v>
      </c>
      <c r="H127" s="85" t="e">
        <f>#REF!</f>
        <v>#REF!</v>
      </c>
      <c r="I127" s="85" t="e">
        <f>#REF!</f>
        <v>#REF!</v>
      </c>
      <c r="J127" s="85" t="e">
        <f>#REF!</f>
        <v>#REF!</v>
      </c>
      <c r="K127" s="74"/>
    </row>
    <row r="128" spans="1:11" ht="39" hidden="1" x14ac:dyDescent="0.25">
      <c r="A128" s="75" t="s">
        <v>94</v>
      </c>
      <c r="B128" s="76" t="s">
        <v>273</v>
      </c>
      <c r="C128" s="79" t="s">
        <v>300</v>
      </c>
      <c r="D128" s="201" t="s">
        <v>358</v>
      </c>
      <c r="E128" s="185" t="s">
        <v>301</v>
      </c>
      <c r="F128" s="186" t="e">
        <f>#REF!</f>
        <v>#REF!</v>
      </c>
      <c r="G128" s="85"/>
      <c r="H128" s="85"/>
      <c r="I128" s="85"/>
      <c r="K128" s="74"/>
    </row>
    <row r="129" spans="1:11" ht="39" hidden="1" x14ac:dyDescent="0.25">
      <c r="A129" s="75" t="s">
        <v>94</v>
      </c>
      <c r="B129" s="76" t="s">
        <v>273</v>
      </c>
      <c r="C129" s="79" t="s">
        <v>300</v>
      </c>
      <c r="D129" s="201" t="s">
        <v>358</v>
      </c>
      <c r="E129" s="200" t="s">
        <v>307</v>
      </c>
      <c r="F129" s="186" t="e">
        <f>#REF!</f>
        <v>#REF!</v>
      </c>
      <c r="G129" s="85"/>
      <c r="H129" s="85"/>
      <c r="I129" s="85"/>
      <c r="K129" s="74"/>
    </row>
    <row r="130" spans="1:11" ht="39" hidden="1" x14ac:dyDescent="0.25">
      <c r="A130" s="75" t="s">
        <v>94</v>
      </c>
      <c r="B130" s="76" t="s">
        <v>273</v>
      </c>
      <c r="C130" s="79" t="s">
        <v>300</v>
      </c>
      <c r="D130" s="201" t="s">
        <v>358</v>
      </c>
      <c r="E130" s="200" t="s">
        <v>307</v>
      </c>
      <c r="F130" s="186" t="e">
        <f>#REF!</f>
        <v>#REF!</v>
      </c>
      <c r="G130" s="85"/>
      <c r="H130" s="85"/>
      <c r="I130" s="85"/>
      <c r="K130" s="74"/>
    </row>
    <row r="131" spans="1:11" ht="39" hidden="1" x14ac:dyDescent="0.25">
      <c r="A131" s="75" t="s">
        <v>94</v>
      </c>
      <c r="B131" s="76" t="s">
        <v>273</v>
      </c>
      <c r="C131" s="79" t="s">
        <v>299</v>
      </c>
      <c r="D131" s="201" t="s">
        <v>372</v>
      </c>
      <c r="E131" s="185" t="s">
        <v>400</v>
      </c>
      <c r="F131" s="186" t="e">
        <f>#REF!</f>
        <v>#REF!</v>
      </c>
      <c r="G131" s="85"/>
      <c r="H131" s="85"/>
      <c r="I131" s="85"/>
      <c r="K131" s="74"/>
    </row>
    <row r="132" spans="1:11" ht="39" hidden="1" x14ac:dyDescent="0.25">
      <c r="A132" s="75" t="s">
        <v>94</v>
      </c>
      <c r="B132" s="75" t="s">
        <v>314</v>
      </c>
      <c r="C132" s="79" t="s">
        <v>300</v>
      </c>
      <c r="D132" s="201" t="s">
        <v>358</v>
      </c>
      <c r="E132" s="185" t="s">
        <v>308</v>
      </c>
      <c r="F132" s="183" t="s">
        <v>198</v>
      </c>
      <c r="G132" s="85"/>
      <c r="H132" s="85"/>
      <c r="I132" s="85"/>
      <c r="K132" s="74"/>
    </row>
    <row r="133" spans="1:11" ht="26.25" hidden="1" x14ac:dyDescent="0.25">
      <c r="A133" s="75" t="s">
        <v>94</v>
      </c>
      <c r="B133" s="75" t="s">
        <v>314</v>
      </c>
      <c r="C133" s="79" t="s">
        <v>300</v>
      </c>
      <c r="D133" s="201" t="s">
        <v>358</v>
      </c>
      <c r="E133" s="185" t="s">
        <v>308</v>
      </c>
      <c r="F133" s="183" t="s">
        <v>199</v>
      </c>
      <c r="G133" s="85"/>
      <c r="H133" s="85"/>
      <c r="I133" s="85"/>
      <c r="K133" s="74"/>
    </row>
    <row r="134" spans="1:11" ht="39" hidden="1" x14ac:dyDescent="0.25">
      <c r="A134" s="75" t="s">
        <v>94</v>
      </c>
      <c r="B134" s="75" t="s">
        <v>314</v>
      </c>
      <c r="C134" s="79" t="s">
        <v>300</v>
      </c>
      <c r="D134" s="201" t="s">
        <v>358</v>
      </c>
      <c r="E134" s="185" t="s">
        <v>308</v>
      </c>
      <c r="F134" s="183" t="s">
        <v>200</v>
      </c>
      <c r="G134" s="85"/>
      <c r="H134" s="85"/>
      <c r="I134" s="85"/>
      <c r="K134" s="74"/>
    </row>
    <row r="135" spans="1:11" ht="26.25" hidden="1" x14ac:dyDescent="0.25">
      <c r="A135" s="75" t="s">
        <v>94</v>
      </c>
      <c r="B135" s="75" t="s">
        <v>314</v>
      </c>
      <c r="C135" s="79" t="s">
        <v>300</v>
      </c>
      <c r="D135" s="201" t="s">
        <v>358</v>
      </c>
      <c r="E135" s="185" t="s">
        <v>308</v>
      </c>
      <c r="F135" s="183" t="s">
        <v>201</v>
      </c>
      <c r="G135" s="85"/>
      <c r="H135" s="85"/>
      <c r="I135" s="85"/>
      <c r="K135" s="74"/>
    </row>
    <row r="136" spans="1:11" ht="26.25" hidden="1" x14ac:dyDescent="0.25">
      <c r="A136" s="75" t="s">
        <v>94</v>
      </c>
      <c r="B136" s="75" t="s">
        <v>314</v>
      </c>
      <c r="C136" s="79" t="s">
        <v>300</v>
      </c>
      <c r="D136" s="201" t="s">
        <v>358</v>
      </c>
      <c r="E136" s="185" t="s">
        <v>308</v>
      </c>
      <c r="F136" s="183" t="s">
        <v>202</v>
      </c>
      <c r="G136" s="85"/>
      <c r="H136" s="85"/>
      <c r="I136" s="85"/>
      <c r="K136" s="74"/>
    </row>
    <row r="137" spans="1:11" ht="26.25" hidden="1" x14ac:dyDescent="0.25">
      <c r="A137" s="75" t="s">
        <v>94</v>
      </c>
      <c r="B137" s="75" t="s">
        <v>314</v>
      </c>
      <c r="C137" s="79" t="s">
        <v>300</v>
      </c>
      <c r="D137" s="201" t="s">
        <v>358</v>
      </c>
      <c r="E137" s="185" t="s">
        <v>308</v>
      </c>
      <c r="F137" s="183" t="s">
        <v>203</v>
      </c>
      <c r="G137" s="85"/>
      <c r="H137" s="85"/>
      <c r="I137" s="85"/>
      <c r="K137" s="74"/>
    </row>
    <row r="138" spans="1:11" ht="38.25" hidden="1" x14ac:dyDescent="0.2">
      <c r="A138" s="86" t="s">
        <v>96</v>
      </c>
      <c r="B138" s="75" t="s">
        <v>285</v>
      </c>
      <c r="C138" s="191" t="s">
        <v>298</v>
      </c>
      <c r="D138" s="185" t="s">
        <v>353</v>
      </c>
      <c r="E138" s="197" t="s">
        <v>354</v>
      </c>
      <c r="F138" s="181" t="str">
        <f>'PLANEACION 1'!B17</f>
        <v>Transversalización del Enfoque de Género</v>
      </c>
      <c r="G138" s="83">
        <f>'PLANEACION 1'!C17</f>
        <v>26400</v>
      </c>
      <c r="H138" s="83">
        <f>'PLANEACION 1'!D17</f>
        <v>26400</v>
      </c>
      <c r="I138" s="83">
        <f>'PLANEACION 1'!E17</f>
        <v>0</v>
      </c>
      <c r="J138" s="83" t="str">
        <f>'PLANEACION 1'!F17</f>
        <v>Nro. 7.3.34.3.06.05</v>
      </c>
      <c r="K138" s="83" t="str">
        <f>'PLANEACION 1'!G17</f>
        <v>"Estudios Diseños y Proyectos"</v>
      </c>
    </row>
    <row r="139" spans="1:11" ht="25.5" hidden="1" x14ac:dyDescent="0.2">
      <c r="A139" s="75" t="s">
        <v>94</v>
      </c>
      <c r="B139" s="76" t="s">
        <v>32</v>
      </c>
      <c r="C139" s="191" t="s">
        <v>298</v>
      </c>
      <c r="D139" s="181" t="s">
        <v>343</v>
      </c>
      <c r="E139" s="196" t="s">
        <v>346</v>
      </c>
      <c r="F139" s="181" t="e">
        <f>#REF!</f>
        <v>#REF!</v>
      </c>
      <c r="G139" s="83" t="e">
        <f>#REF!</f>
        <v>#REF!</v>
      </c>
      <c r="H139" s="83" t="e">
        <f>#REF!</f>
        <v>#REF!</v>
      </c>
      <c r="I139" s="83" t="e">
        <f>#REF!</f>
        <v>#REF!</v>
      </c>
      <c r="J139" s="83" t="e">
        <f>#REF!</f>
        <v>#REF!</v>
      </c>
      <c r="K139" s="83" t="e">
        <f>#REF!</f>
        <v>#REF!</v>
      </c>
    </row>
    <row r="140" spans="1:11" ht="25.5" hidden="1" x14ac:dyDescent="0.2">
      <c r="A140" s="75" t="s">
        <v>94</v>
      </c>
      <c r="B140" s="76" t="s">
        <v>32</v>
      </c>
      <c r="C140" s="191" t="s">
        <v>298</v>
      </c>
      <c r="D140" s="181" t="s">
        <v>343</v>
      </c>
      <c r="E140" s="196" t="s">
        <v>346</v>
      </c>
      <c r="F140" s="181" t="e">
        <f>#REF!</f>
        <v>#REF!</v>
      </c>
      <c r="G140" s="83" t="e">
        <f>#REF!</f>
        <v>#REF!</v>
      </c>
      <c r="H140" s="83" t="e">
        <f>#REF!</f>
        <v>#REF!</v>
      </c>
      <c r="I140" s="83" t="e">
        <f>#REF!</f>
        <v>#REF!</v>
      </c>
      <c r="J140" s="83" t="e">
        <f>#REF!</f>
        <v>#REF!</v>
      </c>
      <c r="K140" s="83" t="e">
        <f>#REF!</f>
        <v>#REF!</v>
      </c>
    </row>
    <row r="141" spans="1:11" ht="25.5" hidden="1" x14ac:dyDescent="0.2">
      <c r="A141" s="75" t="s">
        <v>94</v>
      </c>
      <c r="B141" s="76" t="s">
        <v>32</v>
      </c>
      <c r="C141" s="191" t="s">
        <v>298</v>
      </c>
      <c r="D141" s="181" t="s">
        <v>343</v>
      </c>
      <c r="E141" s="196" t="s">
        <v>347</v>
      </c>
      <c r="F141" s="181" t="e">
        <f>#REF!</f>
        <v>#REF!</v>
      </c>
      <c r="G141" s="83" t="e">
        <f>#REF!</f>
        <v>#REF!</v>
      </c>
      <c r="H141" s="83" t="e">
        <f>#REF!</f>
        <v>#REF!</v>
      </c>
      <c r="I141" s="83" t="e">
        <f>#REF!</f>
        <v>#REF!</v>
      </c>
      <c r="J141" s="83" t="e">
        <f>#REF!</f>
        <v>#REF!</v>
      </c>
      <c r="K141" s="83" t="e">
        <f>#REF!</f>
        <v>#REF!</v>
      </c>
    </row>
    <row r="142" spans="1:11" ht="25.5" hidden="1" x14ac:dyDescent="0.2">
      <c r="A142" s="75" t="s">
        <v>94</v>
      </c>
      <c r="B142" s="76" t="s">
        <v>32</v>
      </c>
      <c r="C142" s="191" t="s">
        <v>298</v>
      </c>
      <c r="D142" s="181" t="s">
        <v>343</v>
      </c>
      <c r="E142" s="203" t="s">
        <v>347</v>
      </c>
      <c r="F142" s="181" t="e">
        <f>#REF!</f>
        <v>#REF!</v>
      </c>
      <c r="G142" s="83" t="e">
        <f>#REF!</f>
        <v>#REF!</v>
      </c>
      <c r="H142" s="83" t="e">
        <f>#REF!</f>
        <v>#REF!</v>
      </c>
      <c r="I142" s="83" t="e">
        <f>#REF!</f>
        <v>#REF!</v>
      </c>
      <c r="J142" s="83" t="e">
        <f>#REF!</f>
        <v>#REF!</v>
      </c>
      <c r="K142" s="83" t="e">
        <f>#REF!</f>
        <v>#REF!</v>
      </c>
    </row>
    <row r="143" spans="1:11" ht="25.5" hidden="1" x14ac:dyDescent="0.2">
      <c r="A143" s="79" t="s">
        <v>94</v>
      </c>
      <c r="B143" s="80" t="s">
        <v>32</v>
      </c>
      <c r="C143" s="191" t="s">
        <v>298</v>
      </c>
      <c r="D143" s="181" t="s">
        <v>343</v>
      </c>
      <c r="E143" s="203" t="s">
        <v>346</v>
      </c>
      <c r="F143" s="187" t="e">
        <f>#REF!</f>
        <v>#REF!</v>
      </c>
      <c r="G143" s="90" t="e">
        <f>#REF!</f>
        <v>#REF!</v>
      </c>
      <c r="H143" s="90" t="e">
        <f>#REF!</f>
        <v>#REF!</v>
      </c>
      <c r="I143" s="90" t="e">
        <f>#REF!</f>
        <v>#REF!</v>
      </c>
      <c r="J143" s="90" t="e">
        <f>#REF!</f>
        <v>#REF!</v>
      </c>
      <c r="K143" s="90" t="e">
        <f>#REF!</f>
        <v>#REF!</v>
      </c>
    </row>
    <row r="144" spans="1:11" ht="25.5" hidden="1" x14ac:dyDescent="0.2">
      <c r="A144" s="75" t="s">
        <v>94</v>
      </c>
      <c r="B144" s="76" t="s">
        <v>32</v>
      </c>
      <c r="C144" s="191" t="s">
        <v>298</v>
      </c>
      <c r="D144" s="181" t="s">
        <v>343</v>
      </c>
      <c r="E144" s="203" t="s">
        <v>346</v>
      </c>
      <c r="F144" s="181" t="e">
        <f>#REF!</f>
        <v>#REF!</v>
      </c>
      <c r="G144" s="83" t="e">
        <f>#REF!</f>
        <v>#REF!</v>
      </c>
      <c r="H144" s="83" t="e">
        <f>#REF!</f>
        <v>#REF!</v>
      </c>
      <c r="I144" s="83" t="e">
        <f>#REF!</f>
        <v>#REF!</v>
      </c>
      <c r="J144" s="83" t="e">
        <f>#REF!</f>
        <v>#REF!</v>
      </c>
      <c r="K144" s="83" t="e">
        <f>#REF!</f>
        <v>#REF!</v>
      </c>
    </row>
    <row r="145" spans="1:11" ht="25.5" hidden="1" x14ac:dyDescent="0.2">
      <c r="A145" s="75" t="s">
        <v>94</v>
      </c>
      <c r="B145" s="76" t="s">
        <v>32</v>
      </c>
      <c r="C145" s="191" t="s">
        <v>298</v>
      </c>
      <c r="D145" s="187" t="s">
        <v>343</v>
      </c>
      <c r="E145" s="203" t="s">
        <v>346</v>
      </c>
      <c r="F145" s="181" t="e">
        <f>#REF!</f>
        <v>#REF!</v>
      </c>
      <c r="G145" s="83" t="e">
        <f>#REF!</f>
        <v>#REF!</v>
      </c>
      <c r="H145" s="83" t="e">
        <f>#REF!</f>
        <v>#REF!</v>
      </c>
      <c r="I145" s="83" t="e">
        <f>#REF!</f>
        <v>#REF!</v>
      </c>
      <c r="J145" s="83" t="e">
        <f>#REF!</f>
        <v>#REF!</v>
      </c>
      <c r="K145" s="83" t="e">
        <f>#REF!</f>
        <v>#REF!</v>
      </c>
    </row>
    <row r="146" spans="1:11" ht="63.75" hidden="1" x14ac:dyDescent="0.2">
      <c r="A146" s="75" t="s">
        <v>95</v>
      </c>
      <c r="B146" s="76" t="s">
        <v>412</v>
      </c>
      <c r="C146" s="73" t="s">
        <v>304</v>
      </c>
      <c r="D146" s="181" t="s">
        <v>422</v>
      </c>
      <c r="E146" s="185" t="s">
        <v>433</v>
      </c>
      <c r="F146" s="181" t="str">
        <f>'GOBIERNO 1'!C9</f>
        <v>Gestión por Resultados</v>
      </c>
      <c r="G146" s="83">
        <f>'GOBIERNO 1'!D9</f>
        <v>288800</v>
      </c>
      <c r="H146" s="83">
        <f>'GOBIERNO 1'!E9</f>
        <v>130000</v>
      </c>
      <c r="I146" s="83">
        <f>'GOBIERNO 1'!F9</f>
        <v>158800</v>
      </c>
      <c r="J146" s="83" t="str">
        <f>'GOBIERNO 1'!G9</f>
        <v>Nro. 7.1.11.3.06.05.01</v>
      </c>
      <c r="K146" s="83" t="str">
        <f>'GOBIERNO 1'!H9</f>
        <v>Estudios y Diseños de Proyectos (Administración general)</v>
      </c>
    </row>
    <row r="147" spans="1:11" ht="25.5" hidden="1" x14ac:dyDescent="0.2">
      <c r="A147" s="75" t="s">
        <v>95</v>
      </c>
      <c r="B147" s="76" t="s">
        <v>412</v>
      </c>
      <c r="C147" s="191" t="s">
        <v>297</v>
      </c>
      <c r="D147" s="181" t="s">
        <v>421</v>
      </c>
      <c r="E147" s="185" t="s">
        <v>366</v>
      </c>
      <c r="F147" s="181">
        <f>'GOBIERNO 1'!C10</f>
        <v>0</v>
      </c>
      <c r="G147" s="83">
        <f>'GOBIERNO 1'!D10</f>
        <v>0</v>
      </c>
      <c r="H147" s="83">
        <f>'GOBIERNO 1'!E10</f>
        <v>0</v>
      </c>
      <c r="I147" s="83">
        <f>'GOBIERNO 1'!F10</f>
        <v>0</v>
      </c>
      <c r="J147" s="83">
        <f>'GOBIERNO 1'!G10</f>
        <v>0</v>
      </c>
      <c r="K147" s="83">
        <f>'GOBIERNO 1'!H10</f>
        <v>0</v>
      </c>
    </row>
    <row r="148" spans="1:11" ht="51" hidden="1" customHeight="1" x14ac:dyDescent="0.2">
      <c r="A148" s="75" t="s">
        <v>95</v>
      </c>
      <c r="B148" s="76" t="s">
        <v>275</v>
      </c>
      <c r="C148" s="76" t="s">
        <v>304</v>
      </c>
      <c r="D148" s="181" t="s">
        <v>422</v>
      </c>
      <c r="E148" s="185" t="s">
        <v>396</v>
      </c>
      <c r="F148" s="181" t="str">
        <f>'GOBIERNO 1'!C44</f>
        <v>Levantamiento de una linea base de actores sociales y territoriales</v>
      </c>
      <c r="G148" s="83">
        <f>'GOBIERNO 1'!D44</f>
        <v>42000</v>
      </c>
      <c r="H148" s="83">
        <f>'GOBIERNO 1'!E44</f>
        <v>42000</v>
      </c>
      <c r="I148" s="83">
        <f>'GOBIERNO 1'!F44</f>
        <v>0</v>
      </c>
      <c r="J148" s="83" t="str">
        <f>'GOBIERNO 1'!G44</f>
        <v>Nro.7.1.11.3.06.05.02</v>
      </c>
      <c r="K148" s="83" t="str">
        <f>'GOBIERNO 1'!H44</f>
        <v>Estudios y Diseños de Proyectos (desarrollo urbano)</v>
      </c>
    </row>
    <row r="149" spans="1:11" ht="25.5" hidden="1" customHeight="1" x14ac:dyDescent="0.2">
      <c r="A149" s="75" t="s">
        <v>95</v>
      </c>
      <c r="B149" s="76" t="s">
        <v>275</v>
      </c>
      <c r="C149" s="76" t="s">
        <v>304</v>
      </c>
      <c r="D149" s="181" t="s">
        <v>423</v>
      </c>
      <c r="E149" s="181" t="s">
        <v>424</v>
      </c>
      <c r="F149" s="181" t="str">
        <f>'GOBIERNO 1'!C45</f>
        <v>Marco normativo y procedimientos parlamentarios</v>
      </c>
      <c r="G149" s="83">
        <f>'GOBIERNO 1'!D45</f>
        <v>11000</v>
      </c>
      <c r="H149" s="83">
        <f>'GOBIERNO 1'!E45</f>
        <v>11000</v>
      </c>
      <c r="I149" s="83">
        <f>'GOBIERNO 1'!F45</f>
        <v>0</v>
      </c>
      <c r="J149" s="83" t="str">
        <f>'GOBIERNO 1'!G45</f>
        <v>Nro.7.1.11.3.06.05.02</v>
      </c>
      <c r="K149" s="83" t="str">
        <f>'GOBIERNO 1'!H45</f>
        <v>Estudios y Diseños de Proyectos (desarrollo urbano)</v>
      </c>
    </row>
    <row r="150" spans="1:11" ht="63.75" hidden="1" x14ac:dyDescent="0.2">
      <c r="A150" s="75" t="s">
        <v>95</v>
      </c>
      <c r="B150" s="76" t="s">
        <v>275</v>
      </c>
      <c r="C150" s="76" t="s">
        <v>304</v>
      </c>
      <c r="D150" s="181" t="s">
        <v>423</v>
      </c>
      <c r="E150" s="181" t="s">
        <v>424</v>
      </c>
      <c r="F150" s="181" t="str">
        <f>'GOBIERNO 1'!C46</f>
        <v>Proceso eleccionario de los representantes comunitarios y parroquiales</v>
      </c>
      <c r="G150" s="83">
        <f>'GOBIERNO 1'!D46</f>
        <v>12000</v>
      </c>
      <c r="H150" s="83">
        <f>'GOBIERNO 1'!E46</f>
        <v>12000</v>
      </c>
      <c r="I150" s="83">
        <f>'GOBIERNO 1'!F46</f>
        <v>0</v>
      </c>
      <c r="J150" s="83" t="str">
        <f>'GOBIERNO 1'!G46</f>
        <v>Nro.7.1.11.3.06.05.02</v>
      </c>
      <c r="K150" s="83" t="str">
        <f>'GOBIERNO 1'!H46</f>
        <v>Estudios y Diseños de Proyectos (desarrollo urbano)</v>
      </c>
    </row>
    <row r="151" spans="1:11" ht="63.75" hidden="1" x14ac:dyDescent="0.2">
      <c r="A151" s="75" t="s">
        <v>95</v>
      </c>
      <c r="B151" s="76" t="s">
        <v>275</v>
      </c>
      <c r="C151" s="76" t="s">
        <v>304</v>
      </c>
      <c r="D151" s="181" t="s">
        <v>423</v>
      </c>
      <c r="E151" s="181" t="s">
        <v>424</v>
      </c>
      <c r="F151" s="181" t="str">
        <f>'GOBIERNO 1'!C47</f>
        <v>Asambleas comunitarias y parroquiales, mesas de concertacion</v>
      </c>
      <c r="G151" s="83">
        <f>'GOBIERNO 1'!D47</f>
        <v>15000</v>
      </c>
      <c r="H151" s="83">
        <f>'GOBIERNO 1'!E47</f>
        <v>15000</v>
      </c>
      <c r="I151" s="83">
        <f>'GOBIERNO 1'!F47</f>
        <v>0</v>
      </c>
      <c r="J151" s="83" t="str">
        <f>'GOBIERNO 1'!G47</f>
        <v>Nro.7.1.11.3.06.05.02</v>
      </c>
      <c r="K151" s="83" t="str">
        <f>'GOBIERNO 1'!H47</f>
        <v>Estudios y Diseños de Proyectos (desarrollo urbano)</v>
      </c>
    </row>
    <row r="152" spans="1:11" ht="63.75" hidden="1" x14ac:dyDescent="0.2">
      <c r="A152" s="75" t="s">
        <v>95</v>
      </c>
      <c r="B152" s="76" t="s">
        <v>275</v>
      </c>
      <c r="C152" s="76" t="s">
        <v>304</v>
      </c>
      <c r="D152" s="181" t="s">
        <v>423</v>
      </c>
      <c r="E152" s="181" t="s">
        <v>424</v>
      </c>
      <c r="F152" s="181" t="str">
        <f>'GOBIERNO 1'!C48</f>
        <v xml:space="preserve">Foros parroquiales </v>
      </c>
      <c r="G152" s="83">
        <f>'GOBIERNO 1'!D48</f>
        <v>18000</v>
      </c>
      <c r="H152" s="83">
        <f>'GOBIERNO 1'!E48</f>
        <v>18000</v>
      </c>
      <c r="I152" s="83">
        <f>'GOBIERNO 1'!F48</f>
        <v>0</v>
      </c>
      <c r="J152" s="83" t="str">
        <f>'GOBIERNO 1'!G48</f>
        <v>Nro.7.1.11.3.06.05.02</v>
      </c>
      <c r="K152" s="83" t="str">
        <f>'GOBIERNO 1'!H48</f>
        <v>Estudios y Diseños de Proyectos (desarrollo urbano)</v>
      </c>
    </row>
    <row r="153" spans="1:11" ht="63.75" hidden="1" x14ac:dyDescent="0.2">
      <c r="A153" s="75" t="s">
        <v>95</v>
      </c>
      <c r="B153" s="76" t="s">
        <v>275</v>
      </c>
      <c r="C153" s="76" t="s">
        <v>304</v>
      </c>
      <c r="D153" s="181" t="s">
        <v>423</v>
      </c>
      <c r="E153" s="181" t="s">
        <v>424</v>
      </c>
      <c r="F153" s="181" t="str">
        <f>'GOBIERNO 1'!C49</f>
        <v xml:space="preserve">Centro del conocimiento y saberes ciudadanos para la participacion solidaria y presupuestos participativos </v>
      </c>
      <c r="G153" s="83">
        <f>'GOBIERNO 1'!D49</f>
        <v>46799</v>
      </c>
      <c r="H153" s="83">
        <f>'GOBIERNO 1'!E49</f>
        <v>46799</v>
      </c>
      <c r="I153" s="83">
        <f>'GOBIERNO 1'!F49</f>
        <v>0</v>
      </c>
      <c r="J153" s="83" t="str">
        <f>'GOBIERNO 1'!G49</f>
        <v>Nro.7.1.11.3.06.05.02</v>
      </c>
      <c r="K153" s="83" t="str">
        <f>'GOBIERNO 1'!H49</f>
        <v>Estudios y Diseños de Proyectos (desarrollo urbano)</v>
      </c>
    </row>
    <row r="154" spans="1:11" ht="63.75" hidden="1" x14ac:dyDescent="0.2">
      <c r="A154" s="75" t="s">
        <v>95</v>
      </c>
      <c r="B154" s="76" t="s">
        <v>275</v>
      </c>
      <c r="C154" s="76" t="s">
        <v>304</v>
      </c>
      <c r="D154" s="181" t="s">
        <v>422</v>
      </c>
      <c r="E154" s="185" t="s">
        <v>396</v>
      </c>
      <c r="F154" s="181" t="str">
        <f>'GOBIERNO 1'!C50</f>
        <v>Sofwear institucional funcionando</v>
      </c>
      <c r="G154" s="83">
        <f>'GOBIERNO 1'!D50</f>
        <v>18000</v>
      </c>
      <c r="H154" s="83">
        <f>'GOBIERNO 1'!E50</f>
        <v>18000</v>
      </c>
      <c r="I154" s="83">
        <f>'GOBIERNO 1'!F50</f>
        <v>0</v>
      </c>
      <c r="J154" s="83" t="str">
        <f>'GOBIERNO 1'!G50</f>
        <v>Nro.7.1.11.3.06.05.02</v>
      </c>
      <c r="K154" s="83" t="str">
        <f>'GOBIERNO 1'!H50</f>
        <v>Estudios y Diseños de Proyectos (desarrollo urbano)</v>
      </c>
    </row>
    <row r="155" spans="1:11" ht="63.75" hidden="1" x14ac:dyDescent="0.2">
      <c r="A155" s="75" t="s">
        <v>95</v>
      </c>
      <c r="B155" s="76" t="s">
        <v>275</v>
      </c>
      <c r="C155" s="76" t="s">
        <v>304</v>
      </c>
      <c r="D155" s="181" t="s">
        <v>422</v>
      </c>
      <c r="E155" s="185" t="s">
        <v>396</v>
      </c>
      <c r="F155" s="181" t="str">
        <f>'GOBIERNO 1'!C51</f>
        <v>Gads parroquiales cuentan con paquetes metodologicos de gerencia publica y desarrollo local</v>
      </c>
      <c r="G155" s="83">
        <f>'GOBIERNO 1'!D51</f>
        <v>14000</v>
      </c>
      <c r="H155" s="83">
        <f>'GOBIERNO 1'!E51</f>
        <v>14000</v>
      </c>
      <c r="I155" s="83">
        <f>'GOBIERNO 1'!F51</f>
        <v>0</v>
      </c>
      <c r="J155" s="83" t="str">
        <f>'GOBIERNO 1'!G51</f>
        <v>Nro.7.1.11.3.06.05.02</v>
      </c>
      <c r="K155" s="83" t="str">
        <f>'GOBIERNO 1'!H51</f>
        <v>Estudios y Diseños de Proyectos (desarrollo urbano)</v>
      </c>
    </row>
    <row r="156" spans="1:11" ht="63.75" hidden="1" x14ac:dyDescent="0.2">
      <c r="A156" s="75" t="s">
        <v>95</v>
      </c>
      <c r="B156" s="76" t="s">
        <v>275</v>
      </c>
      <c r="C156" s="76" t="s">
        <v>304</v>
      </c>
      <c r="D156" s="181" t="s">
        <v>422</v>
      </c>
      <c r="E156" s="185" t="s">
        <v>396</v>
      </c>
      <c r="F156" s="181" t="str">
        <f>'GOBIERNO 1'!C52</f>
        <v>Plan de difusion de procesos de gestion publica y presupuestos participativos</v>
      </c>
      <c r="G156" s="83">
        <f>'GOBIERNO 1'!D52</f>
        <v>5000</v>
      </c>
      <c r="H156" s="83">
        <f>'GOBIERNO 1'!E52</f>
        <v>5000</v>
      </c>
      <c r="I156" s="83">
        <f>'GOBIERNO 1'!F52</f>
        <v>0</v>
      </c>
      <c r="J156" s="83" t="str">
        <f>'GOBIERNO 1'!G52</f>
        <v>Nro.7.1.11.3.06.05.02</v>
      </c>
      <c r="K156" s="83" t="str">
        <f>'GOBIERNO 1'!H52</f>
        <v>Estudios y Diseños de Proyectos (desarrollo urbano)</v>
      </c>
    </row>
    <row r="157" spans="1:11" ht="63.75" hidden="1" x14ac:dyDescent="0.2">
      <c r="A157" s="75" t="s">
        <v>95</v>
      </c>
      <c r="B157" s="76" t="s">
        <v>275</v>
      </c>
      <c r="C157" s="76" t="s">
        <v>304</v>
      </c>
      <c r="D157" s="181" t="s">
        <v>422</v>
      </c>
      <c r="E157" s="185" t="s">
        <v>396</v>
      </c>
      <c r="F157" s="181" t="str">
        <f>'GOBIERNO 1'!C53</f>
        <v>Formacion ciudadana en territorio</v>
      </c>
      <c r="G157" s="83">
        <f>'GOBIERNO 1'!D53</f>
        <v>90000</v>
      </c>
      <c r="H157" s="83">
        <f>'GOBIERNO 1'!E53</f>
        <v>50000</v>
      </c>
      <c r="I157" s="83">
        <f>'GOBIERNO 1'!F53</f>
        <v>40000</v>
      </c>
      <c r="J157" s="83" t="str">
        <f>'GOBIERNO 1'!G53</f>
        <v>Nro.7.1.11.3.06.05.02</v>
      </c>
      <c r="K157" s="83" t="str">
        <f>'GOBIERNO 1'!H53</f>
        <v>Estudios y Diseños de Proyectos (desarrollo urbano)</v>
      </c>
    </row>
    <row r="158" spans="1:11" ht="63.75" hidden="1" x14ac:dyDescent="0.2">
      <c r="A158" s="75" t="s">
        <v>95</v>
      </c>
      <c r="B158" s="76" t="s">
        <v>275</v>
      </c>
      <c r="C158" s="76" t="s">
        <v>304</v>
      </c>
      <c r="D158" s="181" t="s">
        <v>422</v>
      </c>
      <c r="E158" s="185" t="s">
        <v>396</v>
      </c>
      <c r="F158" s="181" t="str">
        <f>'GOBIERNO 1'!C54</f>
        <v>Centro de formación Ciudadana:</v>
      </c>
      <c r="G158" s="83">
        <f>'GOBIERNO 1'!D54</f>
        <v>0</v>
      </c>
      <c r="H158" s="83">
        <f>'GOBIERNO 1'!E54</f>
        <v>0</v>
      </c>
      <c r="I158" s="83">
        <f>'GOBIERNO 1'!F54</f>
        <v>0</v>
      </c>
      <c r="J158" s="83" t="str">
        <f>'GOBIERNO 1'!G54</f>
        <v>Nro.7.1.11.3.06.05.02</v>
      </c>
      <c r="K158" s="83" t="str">
        <f>'GOBIERNO 1'!H54</f>
        <v>Estudios y Diseños de Proyectos (desarrollo urbano)</v>
      </c>
    </row>
    <row r="159" spans="1:11" ht="63.75" hidden="1" x14ac:dyDescent="0.2">
      <c r="A159" s="75" t="s">
        <v>95</v>
      </c>
      <c r="B159" s="76" t="s">
        <v>275</v>
      </c>
      <c r="C159" s="76" t="s">
        <v>304</v>
      </c>
      <c r="D159" s="181" t="s">
        <v>422</v>
      </c>
      <c r="E159" s="185" t="s">
        <v>396</v>
      </c>
      <c r="F159" s="181" t="str">
        <f>'GOBIERNO 1'!C55</f>
        <v>Difusión del proceso de formacion ciudadana</v>
      </c>
      <c r="G159" s="83">
        <f>'GOBIERNO 1'!D55</f>
        <v>50000</v>
      </c>
      <c r="H159" s="83">
        <f>'GOBIERNO 1'!E55</f>
        <v>50000</v>
      </c>
      <c r="I159" s="83">
        <f>'GOBIERNO 1'!F55</f>
        <v>0</v>
      </c>
      <c r="J159" s="83" t="str">
        <f>'GOBIERNO 1'!G55</f>
        <v>Nro.7.1.11.3.06.05.02</v>
      </c>
      <c r="K159" s="83" t="str">
        <f>'GOBIERNO 1'!H55</f>
        <v>Estudios y Diseños de Proyectos (desarrollo urbano)</v>
      </c>
    </row>
    <row r="160" spans="1:11" ht="63.75" hidden="1" x14ac:dyDescent="0.2">
      <c r="A160" s="75" t="s">
        <v>95</v>
      </c>
      <c r="B160" s="76" t="s">
        <v>275</v>
      </c>
      <c r="C160" s="76" t="s">
        <v>304</v>
      </c>
      <c r="D160" s="181" t="s">
        <v>422</v>
      </c>
      <c r="E160" s="185" t="s">
        <v>396</v>
      </c>
      <c r="F160" s="181" t="str">
        <f>'GOBIERNO 1'!C56</f>
        <v>Asambleas permantenes en barrios y parroquias urbanas</v>
      </c>
      <c r="G160" s="83">
        <f>'GOBIERNO 1'!D56</f>
        <v>100000</v>
      </c>
      <c r="H160" s="83">
        <f>'GOBIERNO 1'!E56</f>
        <v>50000</v>
      </c>
      <c r="I160" s="83">
        <f>'GOBIERNO 1'!F56</f>
        <v>50000</v>
      </c>
      <c r="J160" s="83" t="str">
        <f>'GOBIERNO 1'!G56</f>
        <v>Nro.7.1.11.3.06.05.02</v>
      </c>
      <c r="K160" s="83" t="str">
        <f>'GOBIERNO 1'!H56</f>
        <v>Estudios y Diseños de Proyectos (desarrollo urbano)</v>
      </c>
    </row>
    <row r="161" spans="1:11" ht="63.75" hidden="1" x14ac:dyDescent="0.2">
      <c r="A161" s="75" t="s">
        <v>95</v>
      </c>
      <c r="B161" s="76" t="s">
        <v>275</v>
      </c>
      <c r="C161" s="76" t="s">
        <v>304</v>
      </c>
      <c r="D161" s="181" t="s">
        <v>422</v>
      </c>
      <c r="E161" s="185" t="s">
        <v>396</v>
      </c>
      <c r="F161" s="181" t="str">
        <f>'GOBIERNO 1'!C57</f>
        <v xml:space="preserve">Asambleas permantenes en barrios y parroquias urbanas como insumo de planificacion </v>
      </c>
      <c r="G161" s="83">
        <f>'GOBIERNO 1'!D57</f>
        <v>10000</v>
      </c>
      <c r="H161" s="83">
        <f>'GOBIERNO 1'!E57</f>
        <v>10000</v>
      </c>
      <c r="I161" s="83">
        <f>'GOBIERNO 1'!F57</f>
        <v>0</v>
      </c>
      <c r="J161" s="83" t="str">
        <f>'GOBIERNO 1'!G57</f>
        <v>Nro.7.1.11.3.06.05.02</v>
      </c>
      <c r="K161" s="83" t="str">
        <f>'GOBIERNO 1'!H57</f>
        <v>Estudios y Diseños de Proyectos (desarrollo urbano)</v>
      </c>
    </row>
    <row r="162" spans="1:11" ht="63.75" hidden="1" x14ac:dyDescent="0.2">
      <c r="A162" s="75" t="s">
        <v>95</v>
      </c>
      <c r="B162" s="76" t="s">
        <v>275</v>
      </c>
      <c r="C162" s="76" t="s">
        <v>304</v>
      </c>
      <c r="D162" s="181" t="s">
        <v>422</v>
      </c>
      <c r="E162" s="185" t="s">
        <v>396</v>
      </c>
      <c r="F162" s="181" t="str">
        <f>'GOBIERNO 1'!C58</f>
        <v>Contar con sistema de participacion ciudadana articulado el modelo de gestion institucional</v>
      </c>
      <c r="G162" s="83">
        <f>'GOBIERNO 1'!D58</f>
        <v>50000</v>
      </c>
      <c r="H162" s="83">
        <f>'GOBIERNO 1'!E58</f>
        <v>40000</v>
      </c>
      <c r="I162" s="83">
        <f>'GOBIERNO 1'!F58</f>
        <v>10000</v>
      </c>
      <c r="J162" s="83" t="str">
        <f>'GOBIERNO 1'!G58</f>
        <v>Nro.7.1.11.3.06.05.02</v>
      </c>
      <c r="K162" s="83" t="str">
        <f>'GOBIERNO 1'!H58</f>
        <v>Estudios y Diseños de Proyectos (desarrollo urbano)</v>
      </c>
    </row>
    <row r="163" spans="1:11" ht="63.75" hidden="1" x14ac:dyDescent="0.2">
      <c r="A163" s="75" t="s">
        <v>95</v>
      </c>
      <c r="B163" s="76" t="s">
        <v>275</v>
      </c>
      <c r="C163" s="76" t="s">
        <v>304</v>
      </c>
      <c r="D163" s="181" t="s">
        <v>423</v>
      </c>
      <c r="E163" s="181" t="s">
        <v>424</v>
      </c>
      <c r="F163" s="181" t="str">
        <f>'GOBIERNO 1'!C59</f>
        <v>Gastos Corrientes</v>
      </c>
      <c r="G163" s="83">
        <f>'GOBIERNO 1'!D59</f>
        <v>321537.44</v>
      </c>
      <c r="H163" s="83">
        <f>'GOBIERNO 1'!E59</f>
        <v>321537.44</v>
      </c>
      <c r="I163" s="83">
        <f>'GOBIERNO 1'!F59</f>
        <v>0</v>
      </c>
      <c r="J163" s="83" t="str">
        <f>'GOBIERNO 1'!G59</f>
        <v>Nro.7.1.11.3.06.05.02</v>
      </c>
      <c r="K163" s="83" t="str">
        <f>'GOBIERNO 1'!H59</f>
        <v>Estudios y Diseños de Proyectos (desarrollo urbano)</v>
      </c>
    </row>
    <row r="164" spans="1:11" ht="63.75" hidden="1" x14ac:dyDescent="0.2">
      <c r="A164" s="75" t="s">
        <v>95</v>
      </c>
      <c r="B164" s="76" t="s">
        <v>277</v>
      </c>
      <c r="C164" s="76" t="s">
        <v>154</v>
      </c>
      <c r="D164" s="181" t="s">
        <v>373</v>
      </c>
      <c r="E164" s="185" t="s">
        <v>425</v>
      </c>
      <c r="F164" s="181" t="str">
        <f>'GOBIERNO 1'!C71</f>
        <v>Cuenca Iluminada</v>
      </c>
      <c r="G164" s="83">
        <f>'GOBIERNO 1'!D71</f>
        <v>425000</v>
      </c>
      <c r="H164" s="83">
        <f>'GOBIERNO 1'!E71</f>
        <v>90000</v>
      </c>
      <c r="I164" s="83">
        <f>'GOBIERNO 1'!F71</f>
        <v>335000</v>
      </c>
      <c r="J164" s="83" t="str">
        <f>'GOBIERNO 1'!G71</f>
        <v>Nro. 7.1.11.3.06.05.02</v>
      </c>
      <c r="K164" s="83" t="str">
        <f>'GOBIERNO 1'!H71</f>
        <v>Estudios y Diseños de Proyectos (desarrollo urbano)</v>
      </c>
    </row>
    <row r="165" spans="1:11" ht="25.5" x14ac:dyDescent="0.2">
      <c r="A165" s="75" t="s">
        <v>95</v>
      </c>
      <c r="B165" s="76" t="s">
        <v>413</v>
      </c>
      <c r="C165" s="76" t="s">
        <v>154</v>
      </c>
      <c r="D165" s="181" t="s">
        <v>373</v>
      </c>
      <c r="E165" s="185" t="s">
        <v>426</v>
      </c>
      <c r="F165" s="181" t="str">
        <f>'GOBIERNO 1'!C89</f>
        <v>Realizar capacitaciones bimensuales a todo el personal</v>
      </c>
      <c r="G165" s="83">
        <f>'GOBIERNO 1'!D89</f>
        <v>12000</v>
      </c>
      <c r="H165" s="83">
        <f>'GOBIERNO 1'!E89</f>
        <v>12000</v>
      </c>
      <c r="I165" s="83">
        <f>'GOBIERNO 1'!F89</f>
        <v>0</v>
      </c>
      <c r="J165" s="83" t="str">
        <f>'GOBIERNO 1'!G89</f>
        <v>Nro. 7.1.11.8.01.08.01</v>
      </c>
      <c r="K165" s="83" t="str">
        <f>'GOBIERNO 1'!H89</f>
        <v>Guardía Ciudadana</v>
      </c>
    </row>
    <row r="166" spans="1:11" ht="25.5" x14ac:dyDescent="0.2">
      <c r="A166" s="75" t="s">
        <v>95</v>
      </c>
      <c r="B166" s="76" t="s">
        <v>413</v>
      </c>
      <c r="C166" s="76" t="s">
        <v>154</v>
      </c>
      <c r="D166" s="181" t="s">
        <v>339</v>
      </c>
      <c r="E166" s="185" t="s">
        <v>427</v>
      </c>
      <c r="F166" s="181" t="str">
        <f>'GOBIERNO 1'!C90</f>
        <v>Uniformes y equipamiento para personal guardia ciudadana</v>
      </c>
      <c r="G166" s="83">
        <f>'GOBIERNO 1'!D90</f>
        <v>78903.899999999994</v>
      </c>
      <c r="H166" s="83">
        <f>'GOBIERNO 1'!E90</f>
        <v>78903.899999999994</v>
      </c>
      <c r="I166" s="83">
        <f>'GOBIERNO 1'!F90</f>
        <v>0</v>
      </c>
      <c r="J166" s="83" t="str">
        <f>'GOBIERNO 1'!G90</f>
        <v>Nro. 7.1.11.8.01.08.01</v>
      </c>
      <c r="K166" s="83" t="str">
        <f>'GOBIERNO 1'!H90</f>
        <v>Guardía Ciudadana</v>
      </c>
    </row>
    <row r="167" spans="1:11" ht="25.5" x14ac:dyDescent="0.2">
      <c r="A167" s="75" t="s">
        <v>95</v>
      </c>
      <c r="B167" s="76" t="s">
        <v>413</v>
      </c>
      <c r="C167" s="76" t="s">
        <v>154</v>
      </c>
      <c r="D167" s="181" t="s">
        <v>339</v>
      </c>
      <c r="E167" s="185" t="s">
        <v>427</v>
      </c>
      <c r="F167" s="181" t="str">
        <f>'GOBIERNO 1'!C91</f>
        <v>Adquisición de 3 vehiculos para guardia ciudadana</v>
      </c>
      <c r="G167" s="83">
        <f>'GOBIERNO 1'!D91</f>
        <v>149064</v>
      </c>
      <c r="H167" s="83">
        <f>'GOBIERNO 1'!E91</f>
        <v>149064</v>
      </c>
      <c r="I167" s="83">
        <f>'GOBIERNO 1'!F91</f>
        <v>0</v>
      </c>
      <c r="J167" s="83" t="str">
        <f>'GOBIERNO 1'!G91</f>
        <v>Nro. 7.1.11.8.01.08.01</v>
      </c>
      <c r="K167" s="83" t="str">
        <f>'GOBIERNO 1'!H91</f>
        <v>Guardía Ciudadana</v>
      </c>
    </row>
    <row r="168" spans="1:11" ht="25.5" x14ac:dyDescent="0.2">
      <c r="A168" s="75" t="s">
        <v>95</v>
      </c>
      <c r="B168" s="76" t="s">
        <v>413</v>
      </c>
      <c r="C168" s="76" t="s">
        <v>154</v>
      </c>
      <c r="D168" s="181" t="s">
        <v>339</v>
      </c>
      <c r="E168" s="185" t="s">
        <v>427</v>
      </c>
      <c r="F168" s="181" t="str">
        <f>'GOBIERNO 1'!C92</f>
        <v>Adquisición de sistema de radio con gps para personal guardia</v>
      </c>
      <c r="G168" s="83">
        <f>'GOBIERNO 1'!D92</f>
        <v>108545.52</v>
      </c>
      <c r="H168" s="83">
        <f>'GOBIERNO 1'!E92</f>
        <v>108545.52</v>
      </c>
      <c r="I168" s="83">
        <f>'GOBIERNO 1'!F92</f>
        <v>0</v>
      </c>
      <c r="J168" s="83" t="str">
        <f>'GOBIERNO 1'!G92</f>
        <v>Nro. 7.1.11.8.01.08.01</v>
      </c>
      <c r="K168" s="83" t="str">
        <f>'GOBIERNO 1'!H92</f>
        <v>Guardía Ciudadana</v>
      </c>
    </row>
    <row r="169" spans="1:11" ht="25.5" x14ac:dyDescent="0.2">
      <c r="A169" s="75" t="s">
        <v>95</v>
      </c>
      <c r="B169" s="76" t="s">
        <v>413</v>
      </c>
      <c r="C169" s="76" t="s">
        <v>154</v>
      </c>
      <c r="D169" s="181" t="s">
        <v>339</v>
      </c>
      <c r="E169" s="185" t="s">
        <v>427</v>
      </c>
      <c r="F169" s="181" t="str">
        <f>'GOBIERNO 1'!C93</f>
        <v>Adquisición de bicicletas para guardia ciudadana</v>
      </c>
      <c r="G169" s="83">
        <f>'GOBIERNO 1'!D93</f>
        <v>3000</v>
      </c>
      <c r="H169" s="83">
        <f>'GOBIERNO 1'!E93</f>
        <v>3000</v>
      </c>
      <c r="I169" s="83">
        <f>'GOBIERNO 1'!F93</f>
        <v>0</v>
      </c>
      <c r="J169" s="83" t="str">
        <f>'GOBIERNO 1'!G93</f>
        <v>Nro. 7.1.11.8.01.08.01</v>
      </c>
      <c r="K169" s="83" t="str">
        <f>'GOBIERNO 1'!H93</f>
        <v>Guardía Ciudadana</v>
      </c>
    </row>
    <row r="170" spans="1:11" ht="25.5" x14ac:dyDescent="0.2">
      <c r="A170" s="75" t="s">
        <v>95</v>
      </c>
      <c r="B170" s="76" t="s">
        <v>413</v>
      </c>
      <c r="C170" s="76" t="s">
        <v>154</v>
      </c>
      <c r="D170" s="181" t="s">
        <v>373</v>
      </c>
      <c r="E170" s="185" t="s">
        <v>425</v>
      </c>
      <c r="F170" s="181" t="str">
        <f>'GOBIERNO 1'!C94</f>
        <v>Contratación de personal o incremento de horas suplementarias y extraordinarias (5pers)</v>
      </c>
      <c r="G170" s="83">
        <f>'GOBIERNO 1'!D94</f>
        <v>70000</v>
      </c>
      <c r="H170" s="83">
        <f>'GOBIERNO 1'!E94</f>
        <v>70000</v>
      </c>
      <c r="I170" s="83">
        <f>'GOBIERNO 1'!F94</f>
        <v>0</v>
      </c>
      <c r="J170" s="83" t="str">
        <f>'GOBIERNO 1'!G94</f>
        <v>Nro. 7.1.11.8.01.08.01</v>
      </c>
      <c r="K170" s="83" t="str">
        <f>'GOBIERNO 1'!H94</f>
        <v>Guardía Ciudadana</v>
      </c>
    </row>
    <row r="171" spans="1:11" ht="25.5" x14ac:dyDescent="0.2">
      <c r="A171" s="75" t="s">
        <v>95</v>
      </c>
      <c r="B171" s="76" t="s">
        <v>413</v>
      </c>
      <c r="C171" s="76" t="s">
        <v>154</v>
      </c>
      <c r="D171" s="181" t="s">
        <v>373</v>
      </c>
      <c r="E171" s="185" t="s">
        <v>425</v>
      </c>
      <c r="F171" s="181" t="str">
        <f>'GOBIERNO 1'!C95</f>
        <v>Asignación anual nomina</v>
      </c>
      <c r="G171" s="83">
        <f>'GOBIERNO 1'!D95</f>
        <v>800000</v>
      </c>
      <c r="H171" s="83">
        <f>'GOBIERNO 1'!E95</f>
        <v>800000</v>
      </c>
      <c r="I171" s="83">
        <f>'GOBIERNO 1'!F95</f>
        <v>0</v>
      </c>
      <c r="J171" s="83" t="str">
        <f>'GOBIERNO 1'!G95</f>
        <v>Nro. 7.1.11.8.01.08.01</v>
      </c>
      <c r="K171" s="83" t="str">
        <f>'GOBIERNO 1'!H95</f>
        <v>Guardía Ciudadana</v>
      </c>
    </row>
    <row r="172" spans="1:11" ht="25.5" hidden="1" x14ac:dyDescent="0.2">
      <c r="A172" s="75" t="s">
        <v>95</v>
      </c>
      <c r="B172" s="76" t="s">
        <v>284</v>
      </c>
      <c r="C172" s="76" t="s">
        <v>304</v>
      </c>
      <c r="D172" s="181" t="s">
        <v>363</v>
      </c>
      <c r="E172" s="201" t="s">
        <v>302</v>
      </c>
      <c r="F172" s="181" t="str">
        <f>'GOBIERNO 1'!C108</f>
        <v>Desarrollo y Actualización, Asistencia Técnica  y soporte de sistemas informáticos</v>
      </c>
      <c r="G172" s="83">
        <f>'GOBIERNO 1'!D108</f>
        <v>297120</v>
      </c>
      <c r="H172" s="83">
        <f>'GOBIERNO 1'!E108</f>
        <v>297120</v>
      </c>
      <c r="I172" s="83">
        <f>'GOBIERNO 1'!F108</f>
        <v>0</v>
      </c>
      <c r="J172" s="83">
        <f>'GOBIERNO 1'!G108</f>
        <v>0</v>
      </c>
      <c r="K172" s="83">
        <f>'GOBIERNO 1'!H108</f>
        <v>0</v>
      </c>
    </row>
    <row r="173" spans="1:11" ht="25.5" hidden="1" x14ac:dyDescent="0.2">
      <c r="A173" s="75" t="s">
        <v>95</v>
      </c>
      <c r="B173" s="76" t="s">
        <v>284</v>
      </c>
      <c r="C173" s="76" t="s">
        <v>304</v>
      </c>
      <c r="D173" s="181" t="s">
        <v>363</v>
      </c>
      <c r="E173" s="185" t="s">
        <v>428</v>
      </c>
      <c r="F173" s="181" t="str">
        <f>'GOBIERNO 1'!C109</f>
        <v>Arrendameinto y licencias de uso de paquetes informáticos</v>
      </c>
      <c r="G173" s="83">
        <f>'GOBIERNO 1'!D109</f>
        <v>30000</v>
      </c>
      <c r="H173" s="83">
        <f>'GOBIERNO 1'!E109</f>
        <v>30000</v>
      </c>
      <c r="I173" s="83">
        <f>'GOBIERNO 1'!F109</f>
        <v>0</v>
      </c>
      <c r="J173" s="83">
        <f>'GOBIERNO 1'!G109</f>
        <v>0</v>
      </c>
      <c r="K173" s="83">
        <f>'GOBIERNO 1'!H109</f>
        <v>0</v>
      </c>
    </row>
    <row r="174" spans="1:11" ht="25.5" hidden="1" x14ac:dyDescent="0.2">
      <c r="A174" s="75" t="s">
        <v>95</v>
      </c>
      <c r="B174" s="76" t="s">
        <v>284</v>
      </c>
      <c r="C174" s="76" t="s">
        <v>304</v>
      </c>
      <c r="D174" s="181" t="s">
        <v>363</v>
      </c>
      <c r="E174" s="185" t="s">
        <v>428</v>
      </c>
      <c r="F174" s="181" t="str">
        <f>'GOBIERNO 1'!C110</f>
        <v>Arrendamiento de equipos informáticos</v>
      </c>
      <c r="G174" s="83">
        <f>'GOBIERNO 1'!D110</f>
        <v>752004</v>
      </c>
      <c r="H174" s="83">
        <f>'GOBIERNO 1'!E110</f>
        <v>752004</v>
      </c>
      <c r="I174" s="83">
        <f>'GOBIERNO 1'!F110</f>
        <v>0</v>
      </c>
      <c r="J174" s="83">
        <f>'GOBIERNO 1'!G110</f>
        <v>0</v>
      </c>
      <c r="K174" s="83">
        <f>'GOBIERNO 1'!H110</f>
        <v>0</v>
      </c>
    </row>
    <row r="175" spans="1:11" ht="25.5" hidden="1" x14ac:dyDescent="0.2">
      <c r="A175" s="75" t="s">
        <v>95</v>
      </c>
      <c r="B175" s="76" t="s">
        <v>284</v>
      </c>
      <c r="C175" s="76" t="s">
        <v>304</v>
      </c>
      <c r="D175" s="181" t="s">
        <v>363</v>
      </c>
      <c r="E175" s="185" t="s">
        <v>428</v>
      </c>
      <c r="F175" s="181" t="str">
        <f>'GOBIERNO 1'!C111</f>
        <v>mantenimeinto y reparación de equipos y sistemas informáticos</v>
      </c>
      <c r="G175" s="83">
        <f>'GOBIERNO 1'!D111</f>
        <v>57000</v>
      </c>
      <c r="H175" s="83">
        <f>'GOBIERNO 1'!E111</f>
        <v>57000</v>
      </c>
      <c r="I175" s="83">
        <f>'GOBIERNO 1'!F111</f>
        <v>0</v>
      </c>
      <c r="J175" s="83">
        <f>'GOBIERNO 1'!G111</f>
        <v>0</v>
      </c>
      <c r="K175" s="83">
        <f>'GOBIERNO 1'!H111</f>
        <v>0</v>
      </c>
    </row>
    <row r="176" spans="1:11" ht="26.25" hidden="1" x14ac:dyDescent="0.25">
      <c r="A176" s="75" t="s">
        <v>95</v>
      </c>
      <c r="B176" s="76" t="s">
        <v>284</v>
      </c>
      <c r="C176" s="76" t="s">
        <v>304</v>
      </c>
      <c r="D176" s="181" t="s">
        <v>363</v>
      </c>
      <c r="E176" s="201" t="s">
        <v>302</v>
      </c>
      <c r="F176" s="181">
        <f>'GOBIERNO 1'!C112</f>
        <v>0</v>
      </c>
      <c r="G176" s="83">
        <f>'GOBIERNO 1'!D112</f>
        <v>0</v>
      </c>
      <c r="H176" s="83">
        <f>'GOBIERNO 1'!E112</f>
        <v>0</v>
      </c>
      <c r="I176" s="83">
        <f>'GOBIERNO 1'!F112</f>
        <v>0</v>
      </c>
      <c r="K176" s="74"/>
    </row>
    <row r="177" spans="1:11" ht="26.25" hidden="1" x14ac:dyDescent="0.25">
      <c r="A177" s="75" t="s">
        <v>95</v>
      </c>
      <c r="B177" s="76" t="s">
        <v>284</v>
      </c>
      <c r="C177" s="76" t="s">
        <v>304</v>
      </c>
      <c r="D177" s="181" t="s">
        <v>363</v>
      </c>
      <c r="E177" s="185" t="s">
        <v>428</v>
      </c>
      <c r="F177" s="181">
        <f>'GOBIERNO 1'!C113</f>
        <v>0</v>
      </c>
      <c r="G177" s="83">
        <f>'GOBIERNO 1'!D113</f>
        <v>0</v>
      </c>
      <c r="H177" s="83">
        <f>'GOBIERNO 1'!E113</f>
        <v>0</v>
      </c>
      <c r="I177" s="83">
        <f>'GOBIERNO 1'!F113</f>
        <v>0</v>
      </c>
      <c r="K177" s="74"/>
    </row>
    <row r="178" spans="1:11" ht="26.25" hidden="1" x14ac:dyDescent="0.25">
      <c r="A178" s="75" t="s">
        <v>95</v>
      </c>
      <c r="B178" s="76" t="s">
        <v>284</v>
      </c>
      <c r="C178" s="76" t="s">
        <v>304</v>
      </c>
      <c r="D178" s="181" t="s">
        <v>363</v>
      </c>
      <c r="E178" s="201" t="s">
        <v>302</v>
      </c>
      <c r="F178" s="181">
        <f>'GOBIERNO 1'!C114</f>
        <v>0</v>
      </c>
      <c r="G178" s="83">
        <f>'GOBIERNO 1'!D114</f>
        <v>0</v>
      </c>
      <c r="H178" s="83">
        <f>'GOBIERNO 1'!E114</f>
        <v>0</v>
      </c>
      <c r="I178" s="83">
        <f>'GOBIERNO 1'!F114</f>
        <v>0</v>
      </c>
      <c r="K178" s="74"/>
    </row>
    <row r="179" spans="1:11" ht="26.25" hidden="1" x14ac:dyDescent="0.25">
      <c r="A179" s="75" t="s">
        <v>95</v>
      </c>
      <c r="B179" s="76" t="s">
        <v>284</v>
      </c>
      <c r="C179" s="76" t="s">
        <v>304</v>
      </c>
      <c r="D179" s="181" t="s">
        <v>363</v>
      </c>
      <c r="E179" s="185" t="s">
        <v>428</v>
      </c>
      <c r="F179" s="181">
        <f>'GOBIERNO 1'!C115</f>
        <v>0</v>
      </c>
      <c r="G179" s="83">
        <f>'GOBIERNO 1'!D115</f>
        <v>0</v>
      </c>
      <c r="H179" s="83">
        <f>'GOBIERNO 1'!E115</f>
        <v>0</v>
      </c>
      <c r="I179" s="83">
        <f>'GOBIERNO 1'!F115</f>
        <v>0</v>
      </c>
      <c r="K179" s="74"/>
    </row>
    <row r="180" spans="1:11" ht="26.25" hidden="1" x14ac:dyDescent="0.25">
      <c r="A180" s="75" t="s">
        <v>95</v>
      </c>
      <c r="B180" s="76" t="s">
        <v>284</v>
      </c>
      <c r="C180" s="76" t="s">
        <v>304</v>
      </c>
      <c r="D180" s="181" t="s">
        <v>363</v>
      </c>
      <c r="E180" s="185" t="s">
        <v>428</v>
      </c>
      <c r="F180" s="181">
        <f>'GOBIERNO 1'!C116</f>
        <v>0</v>
      </c>
      <c r="G180" s="83">
        <f>'GOBIERNO 1'!D116</f>
        <v>0</v>
      </c>
      <c r="H180" s="83">
        <f>'GOBIERNO 1'!E116</f>
        <v>0</v>
      </c>
      <c r="I180" s="83">
        <f>'GOBIERNO 1'!F116</f>
        <v>0</v>
      </c>
      <c r="K180" s="74"/>
    </row>
    <row r="181" spans="1:11" ht="26.25" hidden="1" x14ac:dyDescent="0.25">
      <c r="A181" s="75" t="s">
        <v>95</v>
      </c>
      <c r="B181" s="76" t="s">
        <v>284</v>
      </c>
      <c r="C181" s="76" t="s">
        <v>304</v>
      </c>
      <c r="D181" s="181" t="s">
        <v>363</v>
      </c>
      <c r="E181" s="185" t="s">
        <v>428</v>
      </c>
      <c r="F181" s="181">
        <f>'GOBIERNO 1'!C117</f>
        <v>0</v>
      </c>
      <c r="G181" s="83">
        <f>'GOBIERNO 1'!D117</f>
        <v>0</v>
      </c>
      <c r="H181" s="83">
        <f>'GOBIERNO 1'!E117</f>
        <v>0</v>
      </c>
      <c r="I181" s="83">
        <f>'GOBIERNO 1'!F117</f>
        <v>0</v>
      </c>
      <c r="K181" s="74"/>
    </row>
    <row r="182" spans="1:11" ht="26.25" hidden="1" x14ac:dyDescent="0.25">
      <c r="A182" s="75" t="s">
        <v>95</v>
      </c>
      <c r="B182" s="76" t="s">
        <v>284</v>
      </c>
      <c r="C182" s="76" t="s">
        <v>304</v>
      </c>
      <c r="D182" s="181" t="s">
        <v>363</v>
      </c>
      <c r="E182" s="185" t="s">
        <v>428</v>
      </c>
      <c r="F182" s="181">
        <f>'GOBIERNO 1'!C118</f>
        <v>0</v>
      </c>
      <c r="G182" s="83">
        <f>'GOBIERNO 1'!D118</f>
        <v>0</v>
      </c>
      <c r="H182" s="83">
        <f>'GOBIERNO 1'!E118</f>
        <v>0</v>
      </c>
      <c r="I182" s="83">
        <f>'GOBIERNO 1'!F118</f>
        <v>0</v>
      </c>
      <c r="K182" s="74"/>
    </row>
    <row r="183" spans="1:11" ht="26.25" hidden="1" x14ac:dyDescent="0.25">
      <c r="A183" s="75" t="s">
        <v>95</v>
      </c>
      <c r="B183" s="76" t="s">
        <v>284</v>
      </c>
      <c r="C183" s="76" t="s">
        <v>304</v>
      </c>
      <c r="D183" s="181" t="s">
        <v>363</v>
      </c>
      <c r="E183" s="185" t="s">
        <v>428</v>
      </c>
      <c r="F183" s="181">
        <f>'GOBIERNO 1'!C119</f>
        <v>0</v>
      </c>
      <c r="G183" s="83">
        <f>'GOBIERNO 1'!D119</f>
        <v>0</v>
      </c>
      <c r="H183" s="83">
        <f>'GOBIERNO 1'!E119</f>
        <v>0</v>
      </c>
      <c r="I183" s="83">
        <f>'GOBIERNO 1'!F119</f>
        <v>0</v>
      </c>
      <c r="K183" s="74"/>
    </row>
    <row r="184" spans="1:11" ht="26.25" hidden="1" x14ac:dyDescent="0.25">
      <c r="A184" s="75" t="s">
        <v>95</v>
      </c>
      <c r="B184" s="76" t="s">
        <v>284</v>
      </c>
      <c r="C184" s="76" t="s">
        <v>304</v>
      </c>
      <c r="D184" s="181" t="s">
        <v>363</v>
      </c>
      <c r="E184" s="185" t="s">
        <v>428</v>
      </c>
      <c r="F184" s="181">
        <f>'GOBIERNO 1'!C120</f>
        <v>0</v>
      </c>
      <c r="G184" s="83">
        <f>'GOBIERNO 1'!D120</f>
        <v>0</v>
      </c>
      <c r="H184" s="83">
        <f>'GOBIERNO 1'!E120</f>
        <v>0</v>
      </c>
      <c r="I184" s="83">
        <f>'GOBIERNO 1'!F120</f>
        <v>0</v>
      </c>
      <c r="K184" s="74"/>
    </row>
    <row r="185" spans="1:11" ht="26.25" hidden="1" x14ac:dyDescent="0.25">
      <c r="A185" s="75" t="s">
        <v>95</v>
      </c>
      <c r="B185" s="76" t="s">
        <v>284</v>
      </c>
      <c r="C185" s="76" t="s">
        <v>304</v>
      </c>
      <c r="D185" s="181" t="s">
        <v>363</v>
      </c>
      <c r="E185" s="185" t="s">
        <v>428</v>
      </c>
      <c r="F185" s="181">
        <f>'GOBIERNO 1'!C121</f>
        <v>0</v>
      </c>
      <c r="G185" s="83">
        <f>'GOBIERNO 1'!D121</f>
        <v>0</v>
      </c>
      <c r="H185" s="83">
        <f>'GOBIERNO 1'!E121</f>
        <v>0</v>
      </c>
      <c r="I185" s="83">
        <f>'GOBIERNO 1'!F121</f>
        <v>0</v>
      </c>
      <c r="K185" s="74"/>
    </row>
    <row r="186" spans="1:11" ht="26.25" hidden="1" x14ac:dyDescent="0.25">
      <c r="A186" s="75" t="s">
        <v>95</v>
      </c>
      <c r="B186" s="76" t="s">
        <v>284</v>
      </c>
      <c r="C186" s="76" t="s">
        <v>304</v>
      </c>
      <c r="D186" s="181" t="s">
        <v>363</v>
      </c>
      <c r="E186" s="185" t="s">
        <v>428</v>
      </c>
      <c r="F186" s="181">
        <f>'GOBIERNO 1'!C122</f>
        <v>0</v>
      </c>
      <c r="G186" s="83">
        <f>'GOBIERNO 1'!D122</f>
        <v>0</v>
      </c>
      <c r="H186" s="83">
        <f>'GOBIERNO 1'!E122</f>
        <v>0</v>
      </c>
      <c r="I186" s="83">
        <f>'GOBIERNO 1'!F122</f>
        <v>0</v>
      </c>
      <c r="K186" s="74"/>
    </row>
    <row r="187" spans="1:11" ht="26.25" hidden="1" x14ac:dyDescent="0.25">
      <c r="A187" s="75" t="s">
        <v>95</v>
      </c>
      <c r="B187" s="76" t="s">
        <v>284</v>
      </c>
      <c r="C187" s="76" t="s">
        <v>304</v>
      </c>
      <c r="D187" s="181" t="s">
        <v>363</v>
      </c>
      <c r="E187" s="201" t="s">
        <v>302</v>
      </c>
      <c r="F187" s="181">
        <f>'GOBIERNO 1'!C123</f>
        <v>0</v>
      </c>
      <c r="G187" s="83">
        <f>'GOBIERNO 1'!D123</f>
        <v>0</v>
      </c>
      <c r="H187" s="83">
        <f>'GOBIERNO 1'!E123</f>
        <v>0</v>
      </c>
      <c r="I187" s="83">
        <f>'GOBIERNO 1'!F123</f>
        <v>0</v>
      </c>
      <c r="K187" s="74"/>
    </row>
    <row r="188" spans="1:11" ht="26.25" hidden="1" x14ac:dyDescent="0.25">
      <c r="A188" s="75" t="s">
        <v>95</v>
      </c>
      <c r="B188" s="76" t="s">
        <v>284</v>
      </c>
      <c r="C188" s="76" t="s">
        <v>304</v>
      </c>
      <c r="D188" s="181" t="s">
        <v>363</v>
      </c>
      <c r="E188" s="185" t="s">
        <v>428</v>
      </c>
      <c r="F188" s="181">
        <f>'GOBIERNO 1'!C124</f>
        <v>0</v>
      </c>
      <c r="G188" s="83">
        <f>'GOBIERNO 1'!D124</f>
        <v>0</v>
      </c>
      <c r="H188" s="83">
        <f>'GOBIERNO 1'!E124</f>
        <v>0</v>
      </c>
      <c r="I188" s="83">
        <f>'GOBIERNO 1'!F124</f>
        <v>0</v>
      </c>
      <c r="K188" s="74"/>
    </row>
    <row r="189" spans="1:11" ht="26.25" hidden="1" x14ac:dyDescent="0.25">
      <c r="A189" s="75" t="s">
        <v>95</v>
      </c>
      <c r="B189" s="76" t="s">
        <v>284</v>
      </c>
      <c r="C189" s="76" t="s">
        <v>304</v>
      </c>
      <c r="D189" s="181" t="s">
        <v>363</v>
      </c>
      <c r="E189" s="201" t="s">
        <v>302</v>
      </c>
      <c r="F189" s="181">
        <f>'GOBIERNO 1'!C125</f>
        <v>0</v>
      </c>
      <c r="G189" s="83">
        <f>'GOBIERNO 1'!D125</f>
        <v>0</v>
      </c>
      <c r="H189" s="83">
        <f>'GOBIERNO 1'!E125</f>
        <v>0</v>
      </c>
      <c r="I189" s="83">
        <f>'GOBIERNO 1'!F125</f>
        <v>0</v>
      </c>
      <c r="K189" s="74"/>
    </row>
    <row r="190" spans="1:11" ht="26.25" hidden="1" x14ac:dyDescent="0.25">
      <c r="A190" s="75" t="s">
        <v>95</v>
      </c>
      <c r="B190" s="76" t="s">
        <v>284</v>
      </c>
      <c r="C190" s="76" t="s">
        <v>304</v>
      </c>
      <c r="D190" s="181" t="s">
        <v>363</v>
      </c>
      <c r="E190" s="185" t="s">
        <v>428</v>
      </c>
      <c r="F190" s="181">
        <f>'GOBIERNO 1'!C126</f>
        <v>0</v>
      </c>
      <c r="G190" s="83">
        <f>'GOBIERNO 1'!D126</f>
        <v>0</v>
      </c>
      <c r="H190" s="83">
        <f>'GOBIERNO 1'!E126</f>
        <v>0</v>
      </c>
      <c r="I190" s="83">
        <f>'GOBIERNO 1'!F126</f>
        <v>0</v>
      </c>
      <c r="K190" s="74"/>
    </row>
    <row r="191" spans="1:11" ht="26.25" hidden="1" x14ac:dyDescent="0.25">
      <c r="A191" s="75" t="s">
        <v>95</v>
      </c>
      <c r="B191" s="76" t="s">
        <v>284</v>
      </c>
      <c r="C191" s="76" t="s">
        <v>304</v>
      </c>
      <c r="D191" s="181" t="s">
        <v>363</v>
      </c>
      <c r="E191" s="201" t="s">
        <v>302</v>
      </c>
      <c r="F191" s="181">
        <f>'GOBIERNO 1'!C127</f>
        <v>0</v>
      </c>
      <c r="G191" s="83">
        <f>'GOBIERNO 1'!D127</f>
        <v>0</v>
      </c>
      <c r="H191" s="83">
        <f>'GOBIERNO 1'!E127</f>
        <v>0</v>
      </c>
      <c r="I191" s="83">
        <f>'GOBIERNO 1'!F127</f>
        <v>0</v>
      </c>
      <c r="K191" s="74"/>
    </row>
    <row r="192" spans="1:11" ht="26.25" hidden="1" x14ac:dyDescent="0.25">
      <c r="A192" s="75" t="s">
        <v>95</v>
      </c>
      <c r="B192" s="76" t="s">
        <v>284</v>
      </c>
      <c r="C192" s="76" t="s">
        <v>304</v>
      </c>
      <c r="D192" s="181" t="s">
        <v>363</v>
      </c>
      <c r="E192" s="201" t="s">
        <v>302</v>
      </c>
      <c r="F192" s="181">
        <f>'GOBIERNO 1'!C128</f>
        <v>0</v>
      </c>
      <c r="G192" s="83">
        <f>'GOBIERNO 1'!D128</f>
        <v>0</v>
      </c>
      <c r="H192" s="83">
        <f>'GOBIERNO 1'!E128</f>
        <v>0</v>
      </c>
      <c r="I192" s="83">
        <f>'GOBIERNO 1'!F128</f>
        <v>0</v>
      </c>
      <c r="K192" s="74"/>
    </row>
    <row r="193" spans="1:11" ht="26.25" hidden="1" x14ac:dyDescent="0.25">
      <c r="A193" s="75" t="s">
        <v>95</v>
      </c>
      <c r="B193" s="76" t="s">
        <v>284</v>
      </c>
      <c r="C193" s="76" t="s">
        <v>304</v>
      </c>
      <c r="D193" s="181" t="s">
        <v>363</v>
      </c>
      <c r="E193" s="185" t="s">
        <v>428</v>
      </c>
      <c r="F193" s="181">
        <f>'GOBIERNO 1'!C129</f>
        <v>0</v>
      </c>
      <c r="G193" s="83">
        <f>'GOBIERNO 1'!D129</f>
        <v>0</v>
      </c>
      <c r="H193" s="83">
        <f>'GOBIERNO 1'!E129</f>
        <v>0</v>
      </c>
      <c r="I193" s="83">
        <f>'GOBIERNO 1'!F129</f>
        <v>0</v>
      </c>
      <c r="K193" s="74"/>
    </row>
    <row r="194" spans="1:11" ht="26.25" hidden="1" x14ac:dyDescent="0.25">
      <c r="A194" s="75" t="s">
        <v>95</v>
      </c>
      <c r="B194" s="76" t="s">
        <v>284</v>
      </c>
      <c r="C194" s="76" t="s">
        <v>304</v>
      </c>
      <c r="D194" s="181" t="s">
        <v>363</v>
      </c>
      <c r="E194" s="201" t="s">
        <v>302</v>
      </c>
      <c r="F194" s="181">
        <f>'GOBIERNO 1'!C130</f>
        <v>0</v>
      </c>
      <c r="G194" s="83">
        <f>'GOBIERNO 1'!D130</f>
        <v>0</v>
      </c>
      <c r="H194" s="83">
        <f>'GOBIERNO 1'!E130</f>
        <v>0</v>
      </c>
      <c r="I194" s="83">
        <f>'GOBIERNO 1'!F130</f>
        <v>0</v>
      </c>
      <c r="K194" s="74"/>
    </row>
    <row r="195" spans="1:11" ht="26.25" hidden="1" x14ac:dyDescent="0.25">
      <c r="A195" s="75" t="s">
        <v>95</v>
      </c>
      <c r="B195" s="76" t="s">
        <v>284</v>
      </c>
      <c r="C195" s="76" t="s">
        <v>304</v>
      </c>
      <c r="D195" s="181" t="s">
        <v>363</v>
      </c>
      <c r="E195" s="201" t="s">
        <v>302</v>
      </c>
      <c r="F195" s="181">
        <f>'GOBIERNO 1'!C131</f>
        <v>0</v>
      </c>
      <c r="G195" s="83">
        <f>'GOBIERNO 1'!D131</f>
        <v>0</v>
      </c>
      <c r="H195" s="83">
        <f>'GOBIERNO 1'!E131</f>
        <v>0</v>
      </c>
      <c r="I195" s="83">
        <f>'GOBIERNO 1'!F131</f>
        <v>0</v>
      </c>
      <c r="K195" s="74"/>
    </row>
    <row r="196" spans="1:11" ht="26.25" hidden="1" x14ac:dyDescent="0.25">
      <c r="A196" s="75" t="s">
        <v>95</v>
      </c>
      <c r="B196" s="76" t="s">
        <v>284</v>
      </c>
      <c r="C196" s="76" t="s">
        <v>304</v>
      </c>
      <c r="D196" s="181" t="s">
        <v>363</v>
      </c>
      <c r="E196" s="201" t="s">
        <v>302</v>
      </c>
      <c r="F196" s="181">
        <f>'GOBIERNO 1'!C132</f>
        <v>0</v>
      </c>
      <c r="G196" s="83">
        <f>'GOBIERNO 1'!D132</f>
        <v>0</v>
      </c>
      <c r="H196" s="83">
        <f>'GOBIERNO 1'!E132</f>
        <v>0</v>
      </c>
      <c r="I196" s="83">
        <f>'GOBIERNO 1'!F132</f>
        <v>0</v>
      </c>
      <c r="K196" s="74"/>
    </row>
    <row r="197" spans="1:11" ht="26.25" hidden="1" x14ac:dyDescent="0.25">
      <c r="A197" s="75" t="s">
        <v>95</v>
      </c>
      <c r="B197" s="76" t="s">
        <v>284</v>
      </c>
      <c r="C197" s="76" t="s">
        <v>304</v>
      </c>
      <c r="D197" s="181" t="s">
        <v>363</v>
      </c>
      <c r="E197" s="201" t="s">
        <v>302</v>
      </c>
      <c r="F197" s="181">
        <f>'GOBIERNO 1'!C133</f>
        <v>0</v>
      </c>
      <c r="G197" s="83">
        <f>'GOBIERNO 1'!D133</f>
        <v>0</v>
      </c>
      <c r="H197" s="83">
        <f>'GOBIERNO 1'!E133</f>
        <v>0</v>
      </c>
      <c r="I197" s="83">
        <f>'GOBIERNO 1'!F133</f>
        <v>0</v>
      </c>
      <c r="K197" s="74"/>
    </row>
    <row r="198" spans="1:11" ht="26.25" hidden="1" x14ac:dyDescent="0.25">
      <c r="A198" s="75" t="s">
        <v>95</v>
      </c>
      <c r="B198" s="76" t="s">
        <v>284</v>
      </c>
      <c r="C198" s="76" t="s">
        <v>304</v>
      </c>
      <c r="D198" s="181" t="s">
        <v>363</v>
      </c>
      <c r="E198" s="201" t="s">
        <v>302</v>
      </c>
      <c r="F198" s="181">
        <f>'GOBIERNO 1'!C134</f>
        <v>0</v>
      </c>
      <c r="G198" s="83">
        <f>'GOBIERNO 1'!D134</f>
        <v>0</v>
      </c>
      <c r="H198" s="83">
        <f>'GOBIERNO 1'!E134</f>
        <v>0</v>
      </c>
      <c r="I198" s="83">
        <f>'GOBIERNO 1'!F134</f>
        <v>0</v>
      </c>
      <c r="K198" s="74"/>
    </row>
    <row r="199" spans="1:11" ht="26.25" hidden="1" x14ac:dyDescent="0.25">
      <c r="A199" s="75" t="s">
        <v>95</v>
      </c>
      <c r="B199" s="76" t="s">
        <v>284</v>
      </c>
      <c r="C199" s="76" t="s">
        <v>304</v>
      </c>
      <c r="D199" s="181" t="s">
        <v>363</v>
      </c>
      <c r="E199" s="201" t="s">
        <v>302</v>
      </c>
      <c r="F199" s="181">
        <f>'GOBIERNO 1'!C135</f>
        <v>0</v>
      </c>
      <c r="G199" s="83">
        <f>'GOBIERNO 1'!D135</f>
        <v>0</v>
      </c>
      <c r="H199" s="83">
        <f>'GOBIERNO 1'!E135</f>
        <v>0</v>
      </c>
      <c r="I199" s="83">
        <f>'GOBIERNO 1'!F135</f>
        <v>0</v>
      </c>
      <c r="K199" s="74"/>
    </row>
    <row r="200" spans="1:11" ht="26.25" hidden="1" x14ac:dyDescent="0.25">
      <c r="A200" s="75" t="s">
        <v>95</v>
      </c>
      <c r="B200" s="76" t="s">
        <v>284</v>
      </c>
      <c r="C200" s="76" t="s">
        <v>304</v>
      </c>
      <c r="D200" s="181" t="s">
        <v>363</v>
      </c>
      <c r="E200" s="201" t="s">
        <v>302</v>
      </c>
      <c r="F200" s="181">
        <f>'GOBIERNO 1'!C136</f>
        <v>0</v>
      </c>
      <c r="G200" s="83">
        <f>'GOBIERNO 1'!D136</f>
        <v>0</v>
      </c>
      <c r="H200" s="83">
        <f>'GOBIERNO 1'!E136</f>
        <v>0</v>
      </c>
      <c r="I200" s="83">
        <f>'GOBIERNO 1'!F136</f>
        <v>0</v>
      </c>
      <c r="K200" s="74"/>
    </row>
    <row r="201" spans="1:11" ht="63.75" hidden="1" x14ac:dyDescent="0.2">
      <c r="A201" s="75" t="s">
        <v>95</v>
      </c>
      <c r="B201" s="76" t="s">
        <v>280</v>
      </c>
      <c r="C201" s="76" t="s">
        <v>304</v>
      </c>
      <c r="D201" s="181" t="s">
        <v>432</v>
      </c>
      <c r="E201" s="185" t="s">
        <v>433</v>
      </c>
      <c r="F201" s="181" t="str">
        <f>'GOBIERNO 1'!C148</f>
        <v>Trámites procesos e indicadores</v>
      </c>
      <c r="G201" s="83">
        <f>'GOBIERNO 1'!D148</f>
        <v>30000</v>
      </c>
      <c r="H201" s="83">
        <f>'GOBIERNO 1'!E148</f>
        <v>30000</v>
      </c>
      <c r="I201" s="83">
        <f>'GOBIERNO 1'!F148</f>
        <v>0</v>
      </c>
      <c r="J201" s="83" t="str">
        <f>'GOBIERNO 1'!G148</f>
        <v>Nro. 7.1.11.3.06.05.01</v>
      </c>
      <c r="K201" s="83" t="str">
        <f>'GOBIERNO 1'!H148</f>
        <v>Estudios y Diseños de Proyectos (Administración general)</v>
      </c>
    </row>
    <row r="202" spans="1:11" ht="25.5" hidden="1" x14ac:dyDescent="0.2">
      <c r="A202" s="75" t="s">
        <v>95</v>
      </c>
      <c r="B202" s="76" t="s">
        <v>281</v>
      </c>
      <c r="C202" s="76" t="s">
        <v>304</v>
      </c>
      <c r="D202" s="181" t="s">
        <v>429</v>
      </c>
      <c r="E202" s="185" t="s">
        <v>430</v>
      </c>
      <c r="F202" s="181" t="str">
        <f>'GOBIERNO 1'!C164</f>
        <v>Proyecto Sistema Municipal de Cooperación Técnica Internacional</v>
      </c>
      <c r="G202" s="83">
        <f>'GOBIERNO 1'!D164</f>
        <v>98000</v>
      </c>
      <c r="H202" s="83">
        <f>'GOBIERNO 1'!E164</f>
        <v>98000</v>
      </c>
      <c r="I202" s="83">
        <f>'GOBIERNO 1'!F164</f>
        <v>0</v>
      </c>
      <c r="J202" s="83" t="str">
        <f>'GOBIERNO 1'!G164</f>
        <v>Nro. 7.1.11.3.06.05.06</v>
      </c>
      <c r="K202" s="83" t="str">
        <f>'GOBIERNO 1'!H164</f>
        <v>Relaciones Exteriores</v>
      </c>
    </row>
    <row r="203" spans="1:11" ht="25.5" hidden="1" x14ac:dyDescent="0.2">
      <c r="A203" s="75" t="s">
        <v>95</v>
      </c>
      <c r="B203" s="76" t="s">
        <v>281</v>
      </c>
      <c r="C203" s="76" t="s">
        <v>304</v>
      </c>
      <c r="D203" s="181" t="s">
        <v>429</v>
      </c>
      <c r="E203" s="185" t="s">
        <v>430</v>
      </c>
      <c r="F203" s="181" t="str">
        <f>'GOBIERNO 1'!C165</f>
        <v>Proyecto Fortalecimiento de las Relaciones Internacionales de Cuenca</v>
      </c>
      <c r="G203" s="83">
        <f>'GOBIERNO 1'!D165</f>
        <v>27000</v>
      </c>
      <c r="H203" s="83">
        <f>'GOBIERNO 1'!E165</f>
        <v>27000</v>
      </c>
      <c r="I203" s="83">
        <f>'GOBIERNO 1'!F165</f>
        <v>0</v>
      </c>
      <c r="J203" s="83" t="str">
        <f>'GOBIERNO 1'!G165</f>
        <v>Nro. 7.1.11.3.06.05.06</v>
      </c>
      <c r="K203" s="83" t="str">
        <f>'GOBIERNO 1'!H165</f>
        <v>Relaciones Exteriores</v>
      </c>
    </row>
    <row r="204" spans="1:11" ht="25.5" hidden="1" x14ac:dyDescent="0.2">
      <c r="A204" s="75" t="s">
        <v>95</v>
      </c>
      <c r="B204" s="76" t="s">
        <v>281</v>
      </c>
      <c r="C204" s="76" t="s">
        <v>304</v>
      </c>
      <c r="D204" s="181" t="s">
        <v>429</v>
      </c>
      <c r="E204" s="185" t="s">
        <v>430</v>
      </c>
      <c r="F204" s="181" t="str">
        <f>'GOBIERNO 1'!C166</f>
        <v>Proyecto de Proyección Internacional de Cuenca</v>
      </c>
      <c r="G204" s="83">
        <f>'GOBIERNO 1'!D166</f>
        <v>37200</v>
      </c>
      <c r="H204" s="83">
        <f>'GOBIERNO 1'!E166</f>
        <v>37200</v>
      </c>
      <c r="I204" s="83">
        <f>'GOBIERNO 1'!F166</f>
        <v>0</v>
      </c>
      <c r="J204" s="83" t="str">
        <f>'GOBIERNO 1'!G166</f>
        <v>Nro. 7.1.11.3.06.05.06</v>
      </c>
      <c r="K204" s="83" t="str">
        <f>'GOBIERNO 1'!H166</f>
        <v>Relaciones Exteriores</v>
      </c>
    </row>
    <row r="205" spans="1:11" ht="38.25" hidden="1" x14ac:dyDescent="0.2">
      <c r="A205" s="75" t="s">
        <v>95</v>
      </c>
      <c r="B205" s="76" t="s">
        <v>281</v>
      </c>
      <c r="C205" s="76" t="s">
        <v>304</v>
      </c>
      <c r="D205" s="181" t="s">
        <v>350</v>
      </c>
      <c r="E205" s="185" t="s">
        <v>431</v>
      </c>
      <c r="F205" s="181" t="str">
        <f>'GOBIERNO 1'!C167</f>
        <v>Proyecto de actualización del Modelo de Gestión de Relaciones Externas para asumir Competencias de Cooperación Descentralizada</v>
      </c>
      <c r="G205" s="83">
        <f>'GOBIERNO 1'!D167</f>
        <v>13000</v>
      </c>
      <c r="H205" s="83">
        <f>'GOBIERNO 1'!E167</f>
        <v>13000</v>
      </c>
      <c r="I205" s="83">
        <f>'GOBIERNO 1'!F167</f>
        <v>0</v>
      </c>
      <c r="J205" s="83" t="str">
        <f>'GOBIERNO 1'!G167</f>
        <v>Nro. 7.1.11.3.06.05.06</v>
      </c>
      <c r="K205" s="83" t="str">
        <f>'GOBIERNO 1'!H167</f>
        <v>Relaciones Exteriores</v>
      </c>
    </row>
    <row r="206" spans="1:11" ht="47.25" hidden="1" customHeight="1" x14ac:dyDescent="0.2">
      <c r="A206" s="75" t="s">
        <v>94</v>
      </c>
      <c r="B206" s="76" t="s">
        <v>32</v>
      </c>
      <c r="C206" s="191" t="s">
        <v>298</v>
      </c>
      <c r="D206" s="181" t="s">
        <v>343</v>
      </c>
      <c r="E206" s="185" t="s">
        <v>349</v>
      </c>
      <c r="F206" s="181" t="e">
        <f>#REF!</f>
        <v>#REF!</v>
      </c>
      <c r="G206" s="83" t="e">
        <f>#REF!</f>
        <v>#REF!</v>
      </c>
      <c r="H206" s="83" t="e">
        <f>#REF!</f>
        <v>#REF!</v>
      </c>
      <c r="I206" s="83" t="e">
        <f>#REF!</f>
        <v>#REF!</v>
      </c>
      <c r="J206" s="83" t="e">
        <f>#REF!</f>
        <v>#REF!</v>
      </c>
      <c r="K206" s="83" t="e">
        <f>#REF!</f>
        <v>#REF!</v>
      </c>
    </row>
    <row r="207" spans="1:11" s="11" customFormat="1" ht="36.75" hidden="1" customHeight="1" x14ac:dyDescent="0.25">
      <c r="A207" s="86" t="s">
        <v>96</v>
      </c>
      <c r="B207" s="75" t="s">
        <v>285</v>
      </c>
      <c r="C207" s="76" t="s">
        <v>304</v>
      </c>
      <c r="D207" s="213" t="s">
        <v>397</v>
      </c>
      <c r="E207" s="186" t="s">
        <v>303</v>
      </c>
      <c r="F207" s="181" t="str">
        <f>'PLANEACION 1'!B5</f>
        <v>Participación Política de las mujeres en los procesos de construcción de equidad y corresponsabilidad en los barrios urbanos del cantón Cuenca.</v>
      </c>
      <c r="G207" s="83">
        <f>'PLANEACION 1'!C5</f>
        <v>25100</v>
      </c>
      <c r="H207" s="83">
        <f>'PLANEACION 1'!D5</f>
        <v>25100</v>
      </c>
      <c r="I207" s="83">
        <f>'PLANEACION 1'!E5</f>
        <v>0</v>
      </c>
      <c r="J207" s="83" t="str">
        <f>'PLANEACION 1'!F5</f>
        <v>Nro. 7.3.34.3.06.05</v>
      </c>
      <c r="K207" s="83" t="str">
        <f>'PLANEACION 1'!G5</f>
        <v>"Estudios Diseños y Proyectos"</v>
      </c>
    </row>
    <row r="208" spans="1:11" s="11" customFormat="1" ht="46.5" hidden="1" customHeight="1" x14ac:dyDescent="0.25">
      <c r="A208" s="86" t="s">
        <v>96</v>
      </c>
      <c r="B208" s="75" t="s">
        <v>285</v>
      </c>
      <c r="C208" s="75" t="s">
        <v>154</v>
      </c>
      <c r="D208" s="185" t="s">
        <v>373</v>
      </c>
      <c r="E208" s="186" t="s">
        <v>374</v>
      </c>
      <c r="F208" s="193" t="str">
        <f>'PLANEACION 1'!B6</f>
        <v>Acciones de prevención, atención y restitución de derechos de las mujeres en el marco del Plan Cantonal para la erradicación de la violencia de género.</v>
      </c>
      <c r="G208" s="83">
        <f>'PLANEACION 1'!C6</f>
        <v>20000</v>
      </c>
      <c r="H208" s="83">
        <f>'PLANEACION 1'!D6</f>
        <v>20000</v>
      </c>
      <c r="I208" s="83">
        <f>'PLANEACION 1'!E6</f>
        <v>0</v>
      </c>
      <c r="J208" s="83" t="str">
        <f>'PLANEACION 1'!F6</f>
        <v>Nro. 7.3.34.3.06.05</v>
      </c>
      <c r="K208" s="83" t="str">
        <f>'PLANEACION 1'!G6</f>
        <v>"Estudios Diseños y Proyectos"</v>
      </c>
    </row>
    <row r="209" spans="1:11" s="11" customFormat="1" ht="42" hidden="1" customHeight="1" x14ac:dyDescent="0.25">
      <c r="A209" s="86" t="s">
        <v>96</v>
      </c>
      <c r="B209" s="75" t="s">
        <v>285</v>
      </c>
      <c r="C209" s="76" t="s">
        <v>304</v>
      </c>
      <c r="D209" s="213" t="s">
        <v>397</v>
      </c>
      <c r="E209" s="181" t="s">
        <v>424</v>
      </c>
      <c r="F209" s="181" t="str">
        <f>'PLANEACION 1'!B7</f>
        <v>Cultura, Valores Emergentes desde las mujeres</v>
      </c>
      <c r="G209" s="83">
        <f>'PLANEACION 1'!C7</f>
        <v>10000</v>
      </c>
      <c r="H209" s="83">
        <f>'PLANEACION 1'!D7</f>
        <v>10000</v>
      </c>
      <c r="I209" s="83">
        <f>'PLANEACION 1'!E7</f>
        <v>0</v>
      </c>
      <c r="J209" s="83" t="str">
        <f>'PLANEACION 1'!F7</f>
        <v>Nro. 7.3.34.3.06.05</v>
      </c>
      <c r="K209" s="83" t="str">
        <f>'PLANEACION 1'!G7</f>
        <v>"Estudios Diseños y Proyectos"</v>
      </c>
    </row>
    <row r="210" spans="1:11" s="11" customFormat="1" ht="39" hidden="1" x14ac:dyDescent="0.25">
      <c r="A210" s="86" t="s">
        <v>96</v>
      </c>
      <c r="B210" s="75" t="s">
        <v>285</v>
      </c>
      <c r="C210" s="75" t="s">
        <v>300</v>
      </c>
      <c r="D210" s="185" t="s">
        <v>358</v>
      </c>
      <c r="E210" s="186" t="s">
        <v>360</v>
      </c>
      <c r="F210" s="181" t="str">
        <f>'PLANEACION 1'!B8</f>
        <v>Derecho a la Autonomía Económicade las mujeres</v>
      </c>
      <c r="G210" s="83">
        <f>'PLANEACION 1'!C8</f>
        <v>20000</v>
      </c>
      <c r="H210" s="83">
        <f>'PLANEACION 1'!D8</f>
        <v>20000</v>
      </c>
      <c r="I210" s="83">
        <f>'PLANEACION 1'!E8</f>
        <v>0</v>
      </c>
      <c r="J210" s="83" t="str">
        <f>'PLANEACION 1'!F8</f>
        <v>Nro. 7.3.34.3.06.05</v>
      </c>
      <c r="K210" s="83" t="str">
        <f>'PLANEACION 1'!G8</f>
        <v>"Estudios Diseños y Proyectos"</v>
      </c>
    </row>
    <row r="211" spans="1:11" s="11" customFormat="1" ht="39" hidden="1" x14ac:dyDescent="0.25">
      <c r="A211" s="86" t="s">
        <v>96</v>
      </c>
      <c r="B211" s="75" t="s">
        <v>285</v>
      </c>
      <c r="C211" s="75" t="s">
        <v>300</v>
      </c>
      <c r="D211" s="185" t="s">
        <v>358</v>
      </c>
      <c r="E211" s="186" t="s">
        <v>360</v>
      </c>
      <c r="F211" s="181" t="str">
        <f>'PLANEACION 1'!B9</f>
        <v>El Derecho de las mujeres jefas de hogar a la vivienda en Cuenca</v>
      </c>
      <c r="G211" s="83">
        <f>'PLANEACION 1'!C9</f>
        <v>17500</v>
      </c>
      <c r="H211" s="83">
        <f>'PLANEACION 1'!D9</f>
        <v>17500</v>
      </c>
      <c r="I211" s="83">
        <f>'PLANEACION 1'!E9</f>
        <v>0</v>
      </c>
      <c r="J211" s="83" t="str">
        <f>'PLANEACION 1'!F9</f>
        <v>Nro. 7.3.34.3.06.05</v>
      </c>
      <c r="K211" s="83" t="str">
        <f>'PLANEACION 1'!G9</f>
        <v>"Estudios Diseños y Proyectos"</v>
      </c>
    </row>
    <row r="212" spans="1:11" s="11" customFormat="1" ht="39" hidden="1" x14ac:dyDescent="0.25">
      <c r="A212" s="86" t="s">
        <v>96</v>
      </c>
      <c r="B212" s="75" t="s">
        <v>285</v>
      </c>
      <c r="C212" s="75" t="s">
        <v>300</v>
      </c>
      <c r="D212" s="185" t="s">
        <v>358</v>
      </c>
      <c r="E212" s="186" t="s">
        <v>360</v>
      </c>
      <c r="F212" s="181" t="str">
        <f>'PLANEACION 1'!B10</f>
        <v>Fortalecvimiento de las Organizaciones de Recicladoras de Cuenca</v>
      </c>
      <c r="G212" s="83">
        <f>'PLANEACION 1'!C10</f>
        <v>15550</v>
      </c>
      <c r="H212" s="83">
        <f>'PLANEACION 1'!D10</f>
        <v>15550</v>
      </c>
      <c r="I212" s="83">
        <f>'PLANEACION 1'!E10</f>
        <v>0</v>
      </c>
      <c r="J212" s="83" t="str">
        <f>'PLANEACION 1'!F10</f>
        <v>Nro. 7.3.34.3.06.05</v>
      </c>
      <c r="K212" s="83" t="str">
        <f>'PLANEACION 1'!G10</f>
        <v>"Estudios Diseños y Proyectos"</v>
      </c>
    </row>
    <row r="213" spans="1:11" s="11" customFormat="1" ht="39" hidden="1" x14ac:dyDescent="0.25">
      <c r="A213" s="86" t="s">
        <v>96</v>
      </c>
      <c r="B213" s="75" t="s">
        <v>285</v>
      </c>
      <c r="C213" s="76" t="s">
        <v>304</v>
      </c>
      <c r="D213" s="213" t="s">
        <v>397</v>
      </c>
      <c r="E213" s="181" t="s">
        <v>424</v>
      </c>
      <c r="F213" s="181" t="str">
        <f>'PLANEACION 1'!B11</f>
        <v>Investigación de las Prácticas  de Ciudad o Ambiental desarrolladas por Organizaciones de Mujeres</v>
      </c>
      <c r="G213" s="83">
        <f>'PLANEACION 1'!C11</f>
        <v>8000</v>
      </c>
      <c r="H213" s="83">
        <f>'PLANEACION 1'!D11</f>
        <v>8000</v>
      </c>
      <c r="I213" s="83">
        <f>'PLANEACION 1'!E11</f>
        <v>0</v>
      </c>
      <c r="J213" s="83" t="str">
        <f>'PLANEACION 1'!F11</f>
        <v>Nro. 7.3.34.3.06.05</v>
      </c>
      <c r="K213" s="83" t="str">
        <f>'PLANEACION 1'!G11</f>
        <v>"Estudios Diseños y Proyectos"</v>
      </c>
    </row>
    <row r="214" spans="1:11" s="11" customFormat="1" ht="39" hidden="1" x14ac:dyDescent="0.25">
      <c r="A214" s="86" t="s">
        <v>96</v>
      </c>
      <c r="B214" s="75" t="s">
        <v>285</v>
      </c>
      <c r="C214" s="76" t="s">
        <v>304</v>
      </c>
      <c r="D214" s="213" t="s">
        <v>397</v>
      </c>
      <c r="E214" s="181" t="s">
        <v>424</v>
      </c>
      <c r="F214" s="181" t="str">
        <f>'PLANEACION 1'!B12</f>
        <v>Mujeres Rurales ejerciendo su Derecho a la Participación a través de veedurías</v>
      </c>
      <c r="G214" s="83">
        <f>'PLANEACION 1'!C12</f>
        <v>10000</v>
      </c>
      <c r="H214" s="83">
        <f>'PLANEACION 1'!D12</f>
        <v>10000</v>
      </c>
      <c r="I214" s="83">
        <f>'PLANEACION 1'!E12</f>
        <v>0</v>
      </c>
      <c r="J214" s="83" t="str">
        <f>'PLANEACION 1'!F12</f>
        <v>Nro. 7.3.34.3.06.05</v>
      </c>
      <c r="K214" s="83" t="str">
        <f>'PLANEACION 1'!G12</f>
        <v>"Estudios Diseños y Proyectos"</v>
      </c>
    </row>
    <row r="215" spans="1:11" s="11" customFormat="1" ht="28.5" hidden="1" customHeight="1" x14ac:dyDescent="0.25">
      <c r="A215" s="86" t="s">
        <v>96</v>
      </c>
      <c r="B215" s="75" t="s">
        <v>285</v>
      </c>
      <c r="C215" s="76" t="s">
        <v>304</v>
      </c>
      <c r="D215" s="213" t="s">
        <v>397</v>
      </c>
      <c r="E215" s="181" t="s">
        <v>424</v>
      </c>
      <c r="F215" s="181" t="str">
        <f>'PLANEACION 1'!B13</f>
        <v>Observatorio Ciudadano de la Comunicación Fortaleciendo la Participació Ciudadana.</v>
      </c>
      <c r="G215" s="83">
        <f>'PLANEACION 1'!C13</f>
        <v>20000</v>
      </c>
      <c r="H215" s="83">
        <f>'PLANEACION 1'!D13</f>
        <v>20000</v>
      </c>
      <c r="I215" s="83">
        <f>'PLANEACION 1'!E13</f>
        <v>0</v>
      </c>
      <c r="J215" s="83" t="str">
        <f>'PLANEACION 1'!F13</f>
        <v>Nro. 7.3.34.3.06.05</v>
      </c>
      <c r="K215" s="83" t="str">
        <f>'PLANEACION 1'!G13</f>
        <v>"Estudios Diseños y Proyectos"</v>
      </c>
    </row>
    <row r="216" spans="1:11" s="11" customFormat="1" ht="39" hidden="1" x14ac:dyDescent="0.25">
      <c r="A216" s="86" t="s">
        <v>96</v>
      </c>
      <c r="B216" s="75" t="s">
        <v>285</v>
      </c>
      <c r="C216" s="76" t="s">
        <v>304</v>
      </c>
      <c r="D216" s="213" t="s">
        <v>397</v>
      </c>
      <c r="E216" s="181" t="s">
        <v>424</v>
      </c>
      <c r="F216" s="181" t="str">
        <f>'PLANEACION 1'!B14</f>
        <v>Observatorio Ciudadano de la Comunicación Posicionado en las Instituciones Públicas y Privadas del Cantón.</v>
      </c>
      <c r="G216" s="83">
        <f>'PLANEACION 1'!C14</f>
        <v>15000</v>
      </c>
      <c r="H216" s="83">
        <f>'PLANEACION 1'!D14</f>
        <v>15000</v>
      </c>
      <c r="I216" s="83">
        <f>'PLANEACION 1'!E14</f>
        <v>0</v>
      </c>
      <c r="J216" s="83" t="str">
        <f>'PLANEACION 1'!F14</f>
        <v>Nro. 7.3.34.3.06.05</v>
      </c>
      <c r="K216" s="83" t="str">
        <f>'PLANEACION 1'!G14</f>
        <v>"Estudios Diseños y Proyectos"</v>
      </c>
    </row>
    <row r="217" spans="1:11" s="11" customFormat="1" ht="26.25" hidden="1" x14ac:dyDescent="0.25">
      <c r="A217" s="75" t="s">
        <v>94</v>
      </c>
      <c r="B217" s="76" t="s">
        <v>32</v>
      </c>
      <c r="C217" s="191" t="s">
        <v>298</v>
      </c>
      <c r="D217" s="181" t="s">
        <v>343</v>
      </c>
      <c r="E217" s="185" t="s">
        <v>349</v>
      </c>
      <c r="F217" s="181" t="e">
        <f>#REF!</f>
        <v>#REF!</v>
      </c>
      <c r="G217" s="83" t="e">
        <f>#REF!</f>
        <v>#REF!</v>
      </c>
      <c r="H217" s="83" t="e">
        <f>#REF!</f>
        <v>#REF!</v>
      </c>
      <c r="I217" s="83" t="e">
        <f>#REF!</f>
        <v>#REF!</v>
      </c>
      <c r="J217" s="83" t="e">
        <f>#REF!</f>
        <v>#REF!</v>
      </c>
      <c r="K217" s="83" t="e">
        <f>#REF!</f>
        <v>#REF!</v>
      </c>
    </row>
    <row r="218" spans="1:11" s="11" customFormat="1" ht="39" hidden="1" x14ac:dyDescent="0.25">
      <c r="A218" s="86" t="s">
        <v>96</v>
      </c>
      <c r="B218" s="75" t="s">
        <v>285</v>
      </c>
      <c r="C218" s="76" t="s">
        <v>304</v>
      </c>
      <c r="D218" s="213" t="s">
        <v>397</v>
      </c>
      <c r="E218" s="186" t="s">
        <v>303</v>
      </c>
      <c r="F218" s="181" t="str">
        <f>'PLANEACION 1'!B16</f>
        <v>Promoción  de los derechos Humanos de las Mujeres.</v>
      </c>
      <c r="G218" s="83">
        <f>'PLANEACION 1'!C16</f>
        <v>45500</v>
      </c>
      <c r="H218" s="83">
        <f>'PLANEACION 1'!D16</f>
        <v>45500</v>
      </c>
      <c r="I218" s="83">
        <f>'PLANEACION 1'!E16</f>
        <v>0</v>
      </c>
      <c r="J218" s="83" t="str">
        <f>'PLANEACION 1'!F16</f>
        <v>Nro. 7.3.34.3.06.05</v>
      </c>
      <c r="K218" s="83" t="str">
        <f>'PLANEACION 1'!G16</f>
        <v>"Estudios Diseños y Proyectos"</v>
      </c>
    </row>
    <row r="219" spans="1:11" s="11" customFormat="1" ht="26.25" hidden="1" x14ac:dyDescent="0.25">
      <c r="A219" s="75" t="s">
        <v>94</v>
      </c>
      <c r="B219" s="76" t="s">
        <v>32</v>
      </c>
      <c r="C219" s="191" t="s">
        <v>298</v>
      </c>
      <c r="D219" s="181" t="s">
        <v>343</v>
      </c>
      <c r="E219" s="185" t="s">
        <v>349</v>
      </c>
      <c r="F219" s="181" t="e">
        <f>#REF!</f>
        <v>#REF!</v>
      </c>
      <c r="G219" s="83" t="e">
        <f>#REF!</f>
        <v>#REF!</v>
      </c>
      <c r="H219" s="83" t="e">
        <f>#REF!</f>
        <v>#REF!</v>
      </c>
      <c r="I219" s="83" t="e">
        <f>#REF!</f>
        <v>#REF!</v>
      </c>
      <c r="J219" s="83" t="e">
        <f>#REF!</f>
        <v>#REF!</v>
      </c>
      <c r="K219" s="83" t="e">
        <f>#REF!</f>
        <v>#REF!</v>
      </c>
    </row>
    <row r="220" spans="1:11" s="11" customFormat="1" ht="65.25" hidden="1" customHeight="1" x14ac:dyDescent="0.25">
      <c r="A220" s="86" t="s">
        <v>96</v>
      </c>
      <c r="B220" s="75" t="s">
        <v>286</v>
      </c>
      <c r="C220" s="75" t="s">
        <v>299</v>
      </c>
      <c r="D220" s="181" t="s">
        <v>372</v>
      </c>
      <c r="E220" s="204" t="s">
        <v>387</v>
      </c>
      <c r="F220" s="181" t="str">
        <f>'PLANEACION 1'!B58</f>
        <v>Complementaciòn de estudios de Recuperaciòn d ela antigua Calle Santa Ana y Restauraciòn, Adaptaciòn a nuevo uso del Antiguo Seminario San Luis</v>
      </c>
      <c r="G220" s="83">
        <f>'PLANEACION 1'!C58</f>
        <v>30000</v>
      </c>
      <c r="H220" s="83">
        <f>'PLANEACION 1'!D58</f>
        <v>30000</v>
      </c>
      <c r="I220" s="83">
        <f>'PLANEACION 1'!E58</f>
        <v>0</v>
      </c>
      <c r="J220" s="83" t="str">
        <f>'PLANEACION 1'!F58</f>
        <v>Nro. 7.3.35.3.06.05</v>
      </c>
      <c r="K220" s="83" t="str">
        <f>'PLANEACION 1'!G58</f>
        <v>"Estudios Diseños y Proyectos"</v>
      </c>
    </row>
    <row r="221" spans="1:11" s="11" customFormat="1" ht="39" hidden="1" x14ac:dyDescent="0.25">
      <c r="A221" s="86" t="s">
        <v>96</v>
      </c>
      <c r="B221" s="75" t="s">
        <v>286</v>
      </c>
      <c r="C221" s="75" t="s">
        <v>299</v>
      </c>
      <c r="D221" s="181" t="s">
        <v>372</v>
      </c>
      <c r="E221" s="204" t="s">
        <v>387</v>
      </c>
      <c r="F221" s="181" t="str">
        <f>'PLANEACION 1'!B59</f>
        <v>Elaboraciòn de Estudios para la Intervenciòn en los espacios Residuales del Centro Històrico de Cuenca</v>
      </c>
      <c r="G221" s="83">
        <f>'PLANEACION 1'!C59</f>
        <v>10000</v>
      </c>
      <c r="H221" s="83">
        <f>'PLANEACION 1'!D59</f>
        <v>10000</v>
      </c>
      <c r="I221" s="83">
        <f>'PLANEACION 1'!E59</f>
        <v>0</v>
      </c>
      <c r="J221" s="83" t="str">
        <f>'PLANEACION 1'!F59</f>
        <v>Nro. 7.3.35.3.06.05</v>
      </c>
      <c r="K221" s="83" t="str">
        <f>'PLANEACION 1'!G59</f>
        <v>"Estudios Diseños y Proyectos"</v>
      </c>
    </row>
    <row r="222" spans="1:11" s="11" customFormat="1" ht="39" hidden="1" x14ac:dyDescent="0.25">
      <c r="A222" s="86" t="s">
        <v>96</v>
      </c>
      <c r="B222" s="75" t="s">
        <v>286</v>
      </c>
      <c r="C222" s="75" t="s">
        <v>299</v>
      </c>
      <c r="D222" s="181" t="s">
        <v>372</v>
      </c>
      <c r="E222" s="181" t="s">
        <v>125</v>
      </c>
      <c r="F222" s="181" t="str">
        <f>'PLANEACION 1'!B60</f>
        <v xml:space="preserve">Estudios para la Restauración de vitrales de la Iglecia San Alfonso </v>
      </c>
      <c r="G222" s="83">
        <f>'PLANEACION 1'!C60</f>
        <v>20000</v>
      </c>
      <c r="H222" s="83">
        <f>'PLANEACION 1'!D60</f>
        <v>20000</v>
      </c>
      <c r="I222" s="83">
        <f>'PLANEACION 1'!E60</f>
        <v>0</v>
      </c>
      <c r="J222" s="83" t="str">
        <f>'PLANEACION 1'!F60</f>
        <v>Nro. 7.3.35.3.06.05</v>
      </c>
      <c r="K222" s="83" t="str">
        <f>'PLANEACION 1'!G60</f>
        <v>"Estudios Diseños y Proyectos"</v>
      </c>
    </row>
    <row r="223" spans="1:11" s="11" customFormat="1" ht="39" hidden="1" x14ac:dyDescent="0.25">
      <c r="A223" s="86" t="s">
        <v>96</v>
      </c>
      <c r="B223" s="75" t="s">
        <v>286</v>
      </c>
      <c r="C223" s="75" t="s">
        <v>299</v>
      </c>
      <c r="D223" s="181" t="s">
        <v>372</v>
      </c>
      <c r="E223" s="204" t="s">
        <v>387</v>
      </c>
      <c r="F223" s="181" t="str">
        <f>'PLANEACION 1'!B61</f>
        <v>Elaboraciòn de los estduios arquitectònicos y de ingenierias para la implementaciòn de un museo de la energia y la electricidad en la antigua planta electrica de Yanuncay</v>
      </c>
      <c r="G223" s="83">
        <f>'PLANEACION 1'!C61</f>
        <v>20000</v>
      </c>
      <c r="H223" s="83">
        <f>'PLANEACION 1'!D61</f>
        <v>20000</v>
      </c>
      <c r="I223" s="83">
        <f>'PLANEACION 1'!E61</f>
        <v>0</v>
      </c>
      <c r="J223" s="83" t="str">
        <f>'PLANEACION 1'!F61</f>
        <v>Nro. 7.3.35.3.06.05</v>
      </c>
      <c r="K223" s="83" t="str">
        <f>'PLANEACION 1'!G61</f>
        <v>"Estudios Diseños y Proyectos"</v>
      </c>
    </row>
    <row r="224" spans="1:11" s="11" customFormat="1" ht="39" hidden="1" x14ac:dyDescent="0.25">
      <c r="A224" s="86" t="s">
        <v>96</v>
      </c>
      <c r="B224" s="75" t="s">
        <v>286</v>
      </c>
      <c r="C224" s="75" t="s">
        <v>299</v>
      </c>
      <c r="D224" s="181" t="s">
        <v>372</v>
      </c>
      <c r="E224" s="204" t="s">
        <v>387</v>
      </c>
      <c r="F224" s="181" t="str">
        <f>'PLANEACION 1'!B62</f>
        <v>Estudios àrea de El Plateado</v>
      </c>
      <c r="G224" s="83">
        <f>'PLANEACION 1'!C62</f>
        <v>15000</v>
      </c>
      <c r="H224" s="83">
        <f>'PLANEACION 1'!D62</f>
        <v>15000</v>
      </c>
      <c r="I224" s="83">
        <f>'PLANEACION 1'!E62</f>
        <v>0</v>
      </c>
      <c r="J224" s="83" t="str">
        <f>'PLANEACION 1'!F62</f>
        <v>Nro. 7.3.35.3.06.05</v>
      </c>
      <c r="K224" s="83" t="str">
        <f>'PLANEACION 1'!G62</f>
        <v>"Estudios Diseños y Proyectos"</v>
      </c>
    </row>
    <row r="225" spans="1:11" s="11" customFormat="1" ht="39" hidden="1" x14ac:dyDescent="0.25">
      <c r="A225" s="86" t="s">
        <v>96</v>
      </c>
      <c r="B225" s="75" t="s">
        <v>286</v>
      </c>
      <c r="C225" s="75" t="s">
        <v>299</v>
      </c>
      <c r="D225" s="181" t="s">
        <v>372</v>
      </c>
      <c r="E225" s="204" t="s">
        <v>387</v>
      </c>
      <c r="F225" s="181" t="str">
        <f>'PLANEACION 1'!B63</f>
        <v>Estudios de renovaciòn urbana de la calle Barrio Obrero</v>
      </c>
      <c r="G225" s="83">
        <f>'PLANEACION 1'!C63</f>
        <v>15000</v>
      </c>
      <c r="H225" s="83">
        <f>'PLANEACION 1'!D63</f>
        <v>15000</v>
      </c>
      <c r="I225" s="83">
        <f>'PLANEACION 1'!E63</f>
        <v>0</v>
      </c>
      <c r="J225" s="83" t="str">
        <f>'PLANEACION 1'!F63</f>
        <v>Nro. 7.3.35.3.06.05</v>
      </c>
      <c r="K225" s="83" t="str">
        <f>'PLANEACION 1'!G63</f>
        <v>"Estudios Diseños y Proyectos"</v>
      </c>
    </row>
    <row r="226" spans="1:11" s="11" customFormat="1" ht="39" hidden="1" x14ac:dyDescent="0.25">
      <c r="A226" s="86" t="s">
        <v>96</v>
      </c>
      <c r="B226" s="75" t="s">
        <v>286</v>
      </c>
      <c r="C226" s="75" t="s">
        <v>299</v>
      </c>
      <c r="D226" s="181" t="s">
        <v>372</v>
      </c>
      <c r="E226" s="204" t="s">
        <v>387</v>
      </c>
      <c r="F226" s="181" t="str">
        <f>'PLANEACION 1'!B64</f>
        <v>Estudios de restauraciòn de Iglesias y Capillas Rurales</v>
      </c>
      <c r="G226" s="83">
        <f>'PLANEACION 1'!C64</f>
        <v>15000</v>
      </c>
      <c r="H226" s="83">
        <f>'PLANEACION 1'!D64</f>
        <v>15000</v>
      </c>
      <c r="I226" s="83">
        <f>'PLANEACION 1'!E64</f>
        <v>0</v>
      </c>
      <c r="J226" s="83" t="str">
        <f>'PLANEACION 1'!F64</f>
        <v>Nro. 7.3.35.3.06.05</v>
      </c>
      <c r="K226" s="83" t="str">
        <f>'PLANEACION 1'!G64</f>
        <v>"Estudios Diseños y Proyectos"</v>
      </c>
    </row>
    <row r="227" spans="1:11" s="11" customFormat="1" ht="39" hidden="1" x14ac:dyDescent="0.25">
      <c r="A227" s="86" t="s">
        <v>96</v>
      </c>
      <c r="B227" s="75" t="s">
        <v>286</v>
      </c>
      <c r="C227" s="75" t="s">
        <v>299</v>
      </c>
      <c r="D227" s="181" t="s">
        <v>372</v>
      </c>
      <c r="E227" s="204" t="s">
        <v>387</v>
      </c>
      <c r="F227" s="181" t="str">
        <f>'PLANEACION 1'!B65</f>
        <v>Estudios de Restauraciòn y adaptaciòn al nuevo uso de la Casa Palacios en la Plazoleta El Otorongo</v>
      </c>
      <c r="G227" s="83">
        <f>'PLANEACION 1'!C65</f>
        <v>10000</v>
      </c>
      <c r="H227" s="83">
        <f>'PLANEACION 1'!D65</f>
        <v>10000</v>
      </c>
      <c r="I227" s="83">
        <f>'PLANEACION 1'!E65</f>
        <v>0</v>
      </c>
      <c r="J227" s="83" t="str">
        <f>'PLANEACION 1'!F65</f>
        <v>Nro. 7.3.35.3.06.05</v>
      </c>
      <c r="K227" s="83" t="str">
        <f>'PLANEACION 1'!G65</f>
        <v>"Estudios Diseños y Proyectos"</v>
      </c>
    </row>
    <row r="228" spans="1:11" s="11" customFormat="1" ht="39" hidden="1" x14ac:dyDescent="0.25">
      <c r="A228" s="86" t="s">
        <v>96</v>
      </c>
      <c r="B228" s="75" t="s">
        <v>286</v>
      </c>
      <c r="C228" s="75" t="s">
        <v>299</v>
      </c>
      <c r="D228" s="181" t="s">
        <v>372</v>
      </c>
      <c r="E228" s="204" t="s">
        <v>387</v>
      </c>
      <c r="F228" s="181" t="str">
        <f>'PLANEACION 1'!B66</f>
        <v>Estudios Derivados del Plan Especial del Centro Històrico de Cuenca</v>
      </c>
      <c r="G228" s="83">
        <f>'PLANEACION 1'!C66</f>
        <v>75000</v>
      </c>
      <c r="H228" s="83">
        <f>'PLANEACION 1'!D66</f>
        <v>75000</v>
      </c>
      <c r="I228" s="83">
        <f>'PLANEACION 1'!E66</f>
        <v>0</v>
      </c>
      <c r="J228" s="83" t="str">
        <f>'PLANEACION 1'!F66</f>
        <v>Nro. 7.3.35.3.06.05</v>
      </c>
      <c r="K228" s="83" t="str">
        <f>'PLANEACION 1'!G66</f>
        <v>"Estudios Diseños y Proyectos"</v>
      </c>
    </row>
    <row r="229" spans="1:11" s="11" customFormat="1" ht="39" hidden="1" x14ac:dyDescent="0.25">
      <c r="A229" s="86" t="s">
        <v>96</v>
      </c>
      <c r="B229" s="75" t="s">
        <v>286</v>
      </c>
      <c r="C229" s="75" t="s">
        <v>299</v>
      </c>
      <c r="D229" s="181" t="s">
        <v>372</v>
      </c>
      <c r="E229" s="204" t="s">
        <v>387</v>
      </c>
      <c r="F229" s="181" t="str">
        <f>'PLANEACION 1'!B67</f>
        <v>Estudios Derivados del Proyecto Financiameinto para la Rehabilitaciòn de inmuebles patrimoniales privados del Ministerio Coordinador de Patrimonio (CUAVIP)</v>
      </c>
      <c r="G229" s="83">
        <f>'PLANEACION 1'!C67</f>
        <v>40000</v>
      </c>
      <c r="H229" s="83">
        <f>'PLANEACION 1'!D67</f>
        <v>40000</v>
      </c>
      <c r="I229" s="83">
        <f>'PLANEACION 1'!E67</f>
        <v>0</v>
      </c>
      <c r="J229" s="83" t="str">
        <f>'PLANEACION 1'!F67</f>
        <v>Nro. 7.3.35.3.06.05</v>
      </c>
      <c r="K229" s="83" t="str">
        <f>'PLANEACION 1'!G67</f>
        <v>"Estudios Diseños y Proyectos"</v>
      </c>
    </row>
    <row r="230" spans="1:11" s="11" customFormat="1" ht="39" hidden="1" x14ac:dyDescent="0.25">
      <c r="A230" s="86" t="s">
        <v>96</v>
      </c>
      <c r="B230" s="75" t="s">
        <v>286</v>
      </c>
      <c r="C230" s="75" t="s">
        <v>299</v>
      </c>
      <c r="D230" s="181" t="s">
        <v>372</v>
      </c>
      <c r="E230" s="204" t="s">
        <v>387</v>
      </c>
      <c r="F230" s="181" t="str">
        <f>'PLANEACION 1'!B68</f>
        <v>Estudios para el mantenimiento e Iluminación de puentes sobre el río Tomebambaen el Sector de "El Barranco"</v>
      </c>
      <c r="G230" s="83">
        <f>'PLANEACION 1'!C68</f>
        <v>25000</v>
      </c>
      <c r="H230" s="83">
        <f>'PLANEACION 1'!D68</f>
        <v>25000</v>
      </c>
      <c r="I230" s="83">
        <f>'PLANEACION 1'!E68</f>
        <v>0</v>
      </c>
      <c r="J230" s="83" t="str">
        <f>'PLANEACION 1'!F68</f>
        <v>Nro. 7.3.35.3.06.05</v>
      </c>
      <c r="K230" s="83" t="str">
        <f>'PLANEACION 1'!G68</f>
        <v>"Estudios Diseños y Proyectos"</v>
      </c>
    </row>
    <row r="231" spans="1:11" s="11" customFormat="1" ht="39" hidden="1" x14ac:dyDescent="0.25">
      <c r="A231" s="86" t="s">
        <v>96</v>
      </c>
      <c r="B231" s="75" t="s">
        <v>286</v>
      </c>
      <c r="C231" s="75" t="s">
        <v>299</v>
      </c>
      <c r="D231" s="181" t="s">
        <v>372</v>
      </c>
      <c r="E231" s="204" t="s">
        <v>387</v>
      </c>
      <c r="F231" s="181" t="str">
        <f>'PLANEACION 1'!B69</f>
        <v>Estudios apra intervenir el sitio arqueològico ubicado en la esquina de la bajada de los Molinos y Paseo Tres de Noviembre</v>
      </c>
      <c r="G231" s="83">
        <f>'PLANEACION 1'!C69</f>
        <v>15000</v>
      </c>
      <c r="H231" s="83">
        <f>'PLANEACION 1'!D69</f>
        <v>15000</v>
      </c>
      <c r="I231" s="83">
        <f>'PLANEACION 1'!E69</f>
        <v>0</v>
      </c>
      <c r="J231" s="83" t="str">
        <f>'PLANEACION 1'!F69</f>
        <v>Nro. 7.3.35.3.06.05</v>
      </c>
      <c r="K231" s="83" t="str">
        <f>'PLANEACION 1'!G69</f>
        <v>"Estudios Diseños y Proyectos"</v>
      </c>
    </row>
    <row r="232" spans="1:11" s="11" customFormat="1" ht="39" hidden="1" x14ac:dyDescent="0.25">
      <c r="A232" s="86" t="s">
        <v>96</v>
      </c>
      <c r="B232" s="75" t="s">
        <v>286</v>
      </c>
      <c r="C232" s="75" t="s">
        <v>299</v>
      </c>
      <c r="D232" s="181" t="s">
        <v>372</v>
      </c>
      <c r="E232" s="204" t="s">
        <v>387</v>
      </c>
      <c r="F232" s="181" t="str">
        <f>'PLANEACION 1'!B70</f>
        <v>Estudios para Implementaciòn de la Reserva Cultural Museogràfica de la Ciudad</v>
      </c>
      <c r="G232" s="83">
        <f>'PLANEACION 1'!C70</f>
        <v>40000</v>
      </c>
      <c r="H232" s="83">
        <f>'PLANEACION 1'!D70</f>
        <v>40000</v>
      </c>
      <c r="I232" s="83">
        <f>'PLANEACION 1'!E70</f>
        <v>0</v>
      </c>
      <c r="J232" s="83" t="str">
        <f>'PLANEACION 1'!F70</f>
        <v>Nro. 7.3.35.3.06.05</v>
      </c>
      <c r="K232" s="83" t="str">
        <f>'PLANEACION 1'!G70</f>
        <v>"Estudios Diseños y Proyectos"</v>
      </c>
    </row>
    <row r="233" spans="1:11" s="11" customFormat="1" ht="39" hidden="1" x14ac:dyDescent="0.25">
      <c r="A233" s="86" t="s">
        <v>96</v>
      </c>
      <c r="B233" s="75" t="s">
        <v>286</v>
      </c>
      <c r="C233" s="75" t="s">
        <v>299</v>
      </c>
      <c r="D233" s="181" t="s">
        <v>372</v>
      </c>
      <c r="E233" s="181" t="s">
        <v>125</v>
      </c>
      <c r="F233" s="181" t="str">
        <f>'PLANEACION 1'!B71</f>
        <v>Actualización de estudios para la Restauración y Adaptación al Nuevo uso del inmueble de Propiedad Municipal conocido como Centro Múltiple Municipal.</v>
      </c>
      <c r="G233" s="83">
        <f>'PLANEACION 1'!C71</f>
        <v>15000</v>
      </c>
      <c r="H233" s="83">
        <f>'PLANEACION 1'!D71</f>
        <v>15000</v>
      </c>
      <c r="I233" s="83">
        <f>'PLANEACION 1'!E71</f>
        <v>0</v>
      </c>
      <c r="J233" s="83" t="str">
        <f>'PLANEACION 1'!F71</f>
        <v>Nro. 7.3.35.3.06.05</v>
      </c>
      <c r="K233" s="83" t="str">
        <f>'PLANEACION 1'!G71</f>
        <v>"Estudios Diseños y Proyectos"</v>
      </c>
    </row>
    <row r="234" spans="1:11" s="11" customFormat="1" ht="39" hidden="1" x14ac:dyDescent="0.25">
      <c r="A234" s="86" t="s">
        <v>96</v>
      </c>
      <c r="B234" s="75" t="s">
        <v>286</v>
      </c>
      <c r="C234" s="75" t="s">
        <v>299</v>
      </c>
      <c r="D234" s="181" t="s">
        <v>372</v>
      </c>
      <c r="E234" s="204" t="s">
        <v>387</v>
      </c>
      <c r="F234" s="181" t="str">
        <f>'PLANEACION 1'!B72</f>
        <v>Estudios para la renovaciòn Urbana de la avenida 12 de Abril, en el tràmo comprendido entre las Avenidas Loja y Fray Vicente Solano</v>
      </c>
      <c r="G234" s="83">
        <f>'PLANEACION 1'!C72</f>
        <v>20000</v>
      </c>
      <c r="H234" s="83">
        <f>'PLANEACION 1'!D72</f>
        <v>20000</v>
      </c>
      <c r="I234" s="83">
        <f>'PLANEACION 1'!E72</f>
        <v>0</v>
      </c>
      <c r="J234" s="83" t="str">
        <f>'PLANEACION 1'!F72</f>
        <v>Nro. 7.3.35.3.06.05</v>
      </c>
      <c r="K234" s="83" t="str">
        <f>'PLANEACION 1'!G72</f>
        <v>"Estudios Diseños y Proyectos"</v>
      </c>
    </row>
    <row r="235" spans="1:11" s="11" customFormat="1" ht="43.5" hidden="1" customHeight="1" x14ac:dyDescent="0.25">
      <c r="A235" s="86" t="s">
        <v>96</v>
      </c>
      <c r="B235" s="76" t="s">
        <v>287</v>
      </c>
      <c r="C235" s="191" t="s">
        <v>297</v>
      </c>
      <c r="D235" s="205" t="s">
        <v>367</v>
      </c>
      <c r="E235" s="185" t="s">
        <v>309</v>
      </c>
      <c r="F235" s="185" t="str">
        <f>'PLANEACION 1'!B84</f>
        <v>Actaulización de los Avalúos Catastrales de los Predios en las Zonas Urbano, Urbano Parroquial y Rural del Cantón Cuenca.</v>
      </c>
      <c r="G235" s="85">
        <f>'PLANEACION 1'!C84</f>
        <v>30000</v>
      </c>
      <c r="H235" s="85">
        <f>'PLANEACION 1'!D84</f>
        <v>30000</v>
      </c>
      <c r="I235" s="85">
        <f>'PLANEACION 1'!E84</f>
        <v>0</v>
      </c>
      <c r="J235" s="85" t="str">
        <f>'PLANEACION 1'!F84</f>
        <v>Nro. 7.3.30.3.06.05</v>
      </c>
      <c r="K235" s="85" t="str">
        <f>'PLANEACION 1'!G84</f>
        <v>"Estudios Diseños y Proyectos"</v>
      </c>
    </row>
    <row r="236" spans="1:11" s="11" customFormat="1" ht="30.75" hidden="1" customHeight="1" x14ac:dyDescent="0.25">
      <c r="A236" s="86" t="s">
        <v>96</v>
      </c>
      <c r="B236" s="76" t="s">
        <v>287</v>
      </c>
      <c r="C236" s="191" t="s">
        <v>297</v>
      </c>
      <c r="D236" s="205" t="s">
        <v>367</v>
      </c>
      <c r="E236" s="185" t="s">
        <v>309</v>
      </c>
      <c r="F236" s="181" t="str">
        <f>'PLANEACION 1'!B85</f>
        <v>Actualización del Catastro Rústico por medio de Empadronamiento Catastral</v>
      </c>
      <c r="G236" s="85">
        <f>'PLANEACION 1'!C85</f>
        <v>30000</v>
      </c>
      <c r="H236" s="85">
        <f>'PLANEACION 1'!D85</f>
        <v>30000</v>
      </c>
      <c r="I236" s="85">
        <f>'PLANEACION 1'!E85</f>
        <v>0</v>
      </c>
      <c r="J236" s="85" t="str">
        <f>'PLANEACION 1'!F85</f>
        <v>Nro. 7.3.30.3.06.05</v>
      </c>
      <c r="K236" s="85" t="str">
        <f>'PLANEACION 1'!G85</f>
        <v>"Estudios Diseños y Proyectos"</v>
      </c>
    </row>
    <row r="237" spans="1:11" s="11" customFormat="1" ht="39" hidden="1" customHeight="1" x14ac:dyDescent="0.25">
      <c r="A237" s="86" t="s">
        <v>96</v>
      </c>
      <c r="B237" s="76" t="s">
        <v>287</v>
      </c>
      <c r="C237" s="191" t="s">
        <v>297</v>
      </c>
      <c r="D237" s="205" t="s">
        <v>367</v>
      </c>
      <c r="E237" s="185" t="s">
        <v>309</v>
      </c>
      <c r="F237" s="181" t="str">
        <f>'PLANEACION 1'!B86</f>
        <v>Actualización del Catastro Urbano por medio de Empadronamiento Catastral</v>
      </c>
      <c r="G237" s="85">
        <f>'PLANEACION 1'!C86</f>
        <v>80000</v>
      </c>
      <c r="H237" s="85">
        <f>'PLANEACION 1'!D86</f>
        <v>80000</v>
      </c>
      <c r="I237" s="85">
        <f>'PLANEACION 1'!E86</f>
        <v>0</v>
      </c>
      <c r="J237" s="85" t="str">
        <f>'PLANEACION 1'!F86</f>
        <v>Nro. 7.3.30.3.06.05</v>
      </c>
      <c r="K237" s="85" t="str">
        <f>'PLANEACION 1'!G86</f>
        <v>"Estudios Diseños y Proyectos"</v>
      </c>
    </row>
    <row r="238" spans="1:11" s="11" customFormat="1" ht="26.25" hidden="1" x14ac:dyDescent="0.25">
      <c r="A238" s="86" t="s">
        <v>96</v>
      </c>
      <c r="B238" s="76" t="s">
        <v>287</v>
      </c>
      <c r="C238" s="191" t="s">
        <v>297</v>
      </c>
      <c r="D238" s="205" t="s">
        <v>367</v>
      </c>
      <c r="E238" s="185" t="s">
        <v>309</v>
      </c>
      <c r="F238" s="181" t="str">
        <f>'PLANEACION 1'!B87</f>
        <v>Levantamiento de Información Catastral Rural en convenio con MAGAP  dentro del Programa SIGTIERRAS</v>
      </c>
      <c r="G238" s="85">
        <f>'PLANEACION 1'!C87</f>
        <v>350000</v>
      </c>
      <c r="H238" s="85">
        <f>'PLANEACION 1'!D87</f>
        <v>350000</v>
      </c>
      <c r="I238" s="85">
        <f>'PLANEACION 1'!E87</f>
        <v>0</v>
      </c>
      <c r="J238" s="85" t="str">
        <f>'PLANEACION 1'!F87</f>
        <v>Nro. 7.3.30.3.06.05</v>
      </c>
      <c r="K238" s="85" t="str">
        <f>'PLANEACION 1'!G87</f>
        <v>"Estudios Diseños y Proyectos"</v>
      </c>
    </row>
    <row r="239" spans="1:11" s="11" customFormat="1" ht="26.25" hidden="1" x14ac:dyDescent="0.25">
      <c r="A239" s="86" t="s">
        <v>96</v>
      </c>
      <c r="B239" s="76" t="s">
        <v>287</v>
      </c>
      <c r="C239" s="191" t="s">
        <v>297</v>
      </c>
      <c r="D239" s="205" t="s">
        <v>367</v>
      </c>
      <c r="E239" s="185" t="s">
        <v>309</v>
      </c>
      <c r="F239" s="181" t="str">
        <f>'PLANEACION 1'!B88</f>
        <v>Levantamientos Topográficos (Sector Rústico)</v>
      </c>
      <c r="G239" s="85">
        <f>'PLANEACION 1'!C88</f>
        <v>30000</v>
      </c>
      <c r="H239" s="85">
        <f>'PLANEACION 1'!D88</f>
        <v>30000</v>
      </c>
      <c r="I239" s="85">
        <f>'PLANEACION 1'!E88</f>
        <v>0</v>
      </c>
      <c r="J239" s="85" t="str">
        <f>'PLANEACION 1'!F88</f>
        <v>Nro. 7.3.30.3.06.05</v>
      </c>
      <c r="K239" s="85" t="str">
        <f>'PLANEACION 1'!G88</f>
        <v>"Estudios Diseños y Proyectos"</v>
      </c>
    </row>
    <row r="240" spans="1:11" s="11" customFormat="1" ht="26.25" hidden="1" x14ac:dyDescent="0.25">
      <c r="A240" s="86" t="s">
        <v>96</v>
      </c>
      <c r="B240" s="76" t="s">
        <v>287</v>
      </c>
      <c r="C240" s="191" t="s">
        <v>297</v>
      </c>
      <c r="D240" s="205" t="s">
        <v>367</v>
      </c>
      <c r="E240" s="185" t="s">
        <v>309</v>
      </c>
      <c r="F240" s="181" t="str">
        <f>'PLANEACION 1'!B89</f>
        <v>Levantamientos Topograficos (Sector Urbano)</v>
      </c>
      <c r="G240" s="85">
        <f>'PLANEACION 1'!C89</f>
        <v>58000</v>
      </c>
      <c r="H240" s="85">
        <f>'PLANEACION 1'!D89</f>
        <v>58000</v>
      </c>
      <c r="I240" s="85">
        <f>'PLANEACION 1'!E89</f>
        <v>0</v>
      </c>
      <c r="J240" s="85" t="str">
        <f>'PLANEACION 1'!F89</f>
        <v>Nro. 7.3.30.3.06.05</v>
      </c>
      <c r="K240" s="85" t="str">
        <f>'PLANEACION 1'!G89</f>
        <v>"Estudios Diseños y Proyectos"</v>
      </c>
    </row>
    <row r="241" spans="1:11" s="11" customFormat="1" ht="26.25" hidden="1" x14ac:dyDescent="0.25">
      <c r="A241" s="86" t="s">
        <v>96</v>
      </c>
      <c r="B241" s="76" t="s">
        <v>287</v>
      </c>
      <c r="C241" s="191" t="s">
        <v>297</v>
      </c>
      <c r="D241" s="205" t="s">
        <v>367</v>
      </c>
      <c r="E241" s="185" t="s">
        <v>309</v>
      </c>
      <c r="F241" s="181" t="str">
        <f>'PLANEACION 1'!B90</f>
        <v>Mantenimiento Catastral  (Urbano y Rústico)</v>
      </c>
      <c r="G241" s="85">
        <f>'PLANEACION 1'!C90</f>
        <v>30000</v>
      </c>
      <c r="H241" s="85">
        <f>'PLANEACION 1'!D90</f>
        <v>30000</v>
      </c>
      <c r="I241" s="85">
        <f>'PLANEACION 1'!E90</f>
        <v>0</v>
      </c>
      <c r="J241" s="85" t="str">
        <f>'PLANEACION 1'!F90</f>
        <v>Nro. 7.3.30.3.06.05</v>
      </c>
      <c r="K241" s="85" t="str">
        <f>'PLANEACION 1'!G90</f>
        <v>"Estudios Diseños y Proyectos"</v>
      </c>
    </row>
    <row r="242" spans="1:11" s="11" customFormat="1" ht="26.25" hidden="1" x14ac:dyDescent="0.25">
      <c r="A242" s="86" t="s">
        <v>96</v>
      </c>
      <c r="B242" s="75" t="s">
        <v>287</v>
      </c>
      <c r="C242" s="191" t="s">
        <v>297</v>
      </c>
      <c r="D242" s="205" t="s">
        <v>367</v>
      </c>
      <c r="E242" s="185" t="s">
        <v>309</v>
      </c>
      <c r="F242" s="181" t="str">
        <f>'PLANEACION 1'!B91</f>
        <v>Titularización Regularización de la Propiedad, partición y Adjudicación Administrativa de Predios en el Cantón Cuenca.</v>
      </c>
      <c r="G242" s="85">
        <f>'PLANEACION 1'!C91</f>
        <v>125000</v>
      </c>
      <c r="H242" s="85">
        <f>'PLANEACION 1'!D91</f>
        <v>125000</v>
      </c>
      <c r="I242" s="85">
        <f>'PLANEACION 1'!E91</f>
        <v>0</v>
      </c>
      <c r="J242" s="85" t="str">
        <f>'PLANEACION 1'!F91</f>
        <v>Nro. 7.3.30.3.06.05</v>
      </c>
      <c r="K242" s="85" t="str">
        <f>'PLANEACION 1'!G91</f>
        <v>"Estudios Diseños y Proyectos"</v>
      </c>
    </row>
    <row r="243" spans="1:11" s="11" customFormat="1" ht="26.25" hidden="1" x14ac:dyDescent="0.25">
      <c r="A243" s="86" t="s">
        <v>96</v>
      </c>
      <c r="B243" s="75" t="s">
        <v>287</v>
      </c>
      <c r="C243" s="191" t="s">
        <v>297</v>
      </c>
      <c r="D243" s="205" t="s">
        <v>367</v>
      </c>
      <c r="E243" s="185" t="s">
        <v>309</v>
      </c>
      <c r="F243" s="181" t="str">
        <f>'PLANEACION 1'!B92</f>
        <v>Pago Contratos 2012</v>
      </c>
      <c r="G243" s="85">
        <f>'PLANEACION 1'!C92</f>
        <v>247130</v>
      </c>
      <c r="H243" s="85">
        <f>'PLANEACION 1'!D92</f>
        <v>247130</v>
      </c>
      <c r="I243" s="85">
        <f>'PLANEACION 1'!E92</f>
        <v>0</v>
      </c>
      <c r="J243" s="85" t="str">
        <f>'PLANEACION 1'!F92</f>
        <v>Nro. 7.3.30.3.06.05</v>
      </c>
      <c r="K243" s="85" t="str">
        <f>'PLANEACION 1'!G92</f>
        <v>"Estudios Diseños y Proyectos"</v>
      </c>
    </row>
    <row r="244" spans="1:11" s="11" customFormat="1" ht="26.25" hidden="1" x14ac:dyDescent="0.25">
      <c r="A244" s="86" t="s">
        <v>96</v>
      </c>
      <c r="B244" s="75" t="s">
        <v>288</v>
      </c>
      <c r="C244" s="191" t="s">
        <v>297</v>
      </c>
      <c r="D244" s="206" t="s">
        <v>368</v>
      </c>
      <c r="E244" s="205" t="s">
        <v>369</v>
      </c>
      <c r="F244" s="181" t="str">
        <f>'PLANEACION 1'!B103</f>
        <v>Control del ruido en la ciudad de Cuenca</v>
      </c>
      <c r="G244" s="85">
        <f>'PLANEACION 1'!C103</f>
        <v>16000</v>
      </c>
      <c r="H244" s="85">
        <f>'PLANEACION 1'!D103</f>
        <v>16000</v>
      </c>
      <c r="I244" s="85">
        <f>'PLANEACION 1'!E103</f>
        <v>0</v>
      </c>
      <c r="J244" s="85" t="str">
        <f>'PLANEACION 1'!F103</f>
        <v>Nro. 7.3.32.3.06.05</v>
      </c>
      <c r="K244" s="85" t="str">
        <f>'PLANEACION 1'!G103</f>
        <v>"Estudios Diseños y Proyectos"</v>
      </c>
    </row>
    <row r="245" spans="1:11" s="11" customFormat="1" ht="39" hidden="1" x14ac:dyDescent="0.25">
      <c r="A245" s="86" t="s">
        <v>96</v>
      </c>
      <c r="B245" s="75" t="s">
        <v>288</v>
      </c>
      <c r="C245" s="191" t="s">
        <v>297</v>
      </c>
      <c r="D245" s="206" t="s">
        <v>368</v>
      </c>
      <c r="E245" s="206" t="s">
        <v>370</v>
      </c>
      <c r="F245" s="181" t="str">
        <f>'PLANEACION 1'!B104</f>
        <v>Estudio biofisicos, caracterizacion, socializacion y elaboracion de Planes de manejo Integral de los recursos naturales de las areas del Proyecto de Declaratoria de Reserva Forestal</v>
      </c>
      <c r="G245" s="85">
        <f>'PLANEACION 1'!C104</f>
        <v>20000</v>
      </c>
      <c r="H245" s="85">
        <f>'PLANEACION 1'!D104</f>
        <v>20000</v>
      </c>
      <c r="I245" s="85">
        <f>'PLANEACION 1'!E104</f>
        <v>0</v>
      </c>
      <c r="J245" s="85" t="str">
        <f>'PLANEACION 1'!F104</f>
        <v>Nro. 7.3.32.3.06.05</v>
      </c>
      <c r="K245" s="85" t="str">
        <f>'PLANEACION 1'!G104</f>
        <v>"Estudios Diseños y Proyectos"</v>
      </c>
    </row>
    <row r="246" spans="1:11" s="11" customFormat="1" ht="50.25" hidden="1" customHeight="1" x14ac:dyDescent="0.25">
      <c r="A246" s="86" t="s">
        <v>96</v>
      </c>
      <c r="B246" s="75" t="s">
        <v>288</v>
      </c>
      <c r="C246" s="191" t="s">
        <v>297</v>
      </c>
      <c r="D246" s="206" t="s">
        <v>368</v>
      </c>
      <c r="E246" s="206" t="s">
        <v>371</v>
      </c>
      <c r="F246" s="181" t="str">
        <f>'PLANEACION 1'!B105</f>
        <v>Fortalecimeinto delos gobiernos parroquiales en el manejo ambiental con enfoque de genero</v>
      </c>
      <c r="G246" s="85">
        <f>'PLANEACION 1'!C105</f>
        <v>50000</v>
      </c>
      <c r="H246" s="85">
        <f>'PLANEACION 1'!D105</f>
        <v>50000</v>
      </c>
      <c r="I246" s="85">
        <f>'PLANEACION 1'!E105</f>
        <v>0</v>
      </c>
      <c r="J246" s="85" t="str">
        <f>'PLANEACION 1'!F105</f>
        <v>Nro. 7.3.32.3.06.05</v>
      </c>
      <c r="K246" s="85" t="str">
        <f>'PLANEACION 1'!G105</f>
        <v>"Estudios Diseños y Proyectos"</v>
      </c>
    </row>
    <row r="247" spans="1:11" s="11" customFormat="1" ht="26.25" hidden="1" x14ac:dyDescent="0.25">
      <c r="A247" s="86" t="s">
        <v>96</v>
      </c>
      <c r="B247" s="75" t="s">
        <v>288</v>
      </c>
      <c r="C247" s="191" t="s">
        <v>297</v>
      </c>
      <c r="D247" s="206" t="s">
        <v>368</v>
      </c>
      <c r="E247" s="205" t="s">
        <v>369</v>
      </c>
      <c r="F247" s="181" t="str">
        <f>'PLANEACION 1'!B106</f>
        <v>Plan Ambiental de Cuenca</v>
      </c>
      <c r="G247" s="85">
        <f>'PLANEACION 1'!C106</f>
        <v>36700</v>
      </c>
      <c r="H247" s="85">
        <f>'PLANEACION 1'!D106</f>
        <v>36700</v>
      </c>
      <c r="I247" s="85">
        <f>'PLANEACION 1'!E106</f>
        <v>0</v>
      </c>
      <c r="J247" s="85" t="str">
        <f>'PLANEACION 1'!F106</f>
        <v>Nro. 7.3.32.3.06.05</v>
      </c>
      <c r="K247" s="85" t="str">
        <f>'PLANEACION 1'!G106</f>
        <v>"Estudios Diseños y Proyectos"</v>
      </c>
    </row>
    <row r="248" spans="1:11" s="11" customFormat="1" ht="26.25" hidden="1" x14ac:dyDescent="0.25">
      <c r="A248" s="86" t="s">
        <v>96</v>
      </c>
      <c r="B248" s="75" t="s">
        <v>289</v>
      </c>
      <c r="C248" s="191" t="s">
        <v>297</v>
      </c>
      <c r="D248" s="205" t="s">
        <v>367</v>
      </c>
      <c r="E248" s="185" t="s">
        <v>309</v>
      </c>
      <c r="F248" s="181" t="str">
        <f>'PLANEACION 1'!B120</f>
        <v>Proyecto mejoramiento del Control de Uso y Ocupacion del suelo en el Canton Cuenca</v>
      </c>
      <c r="G248" s="85">
        <f>'PLANEACION 1'!C120</f>
        <v>150000</v>
      </c>
      <c r="H248" s="85">
        <f>'PLANEACION 1'!D120</f>
        <v>150000</v>
      </c>
      <c r="I248" s="85">
        <f>'PLANEACION 1'!E120</f>
        <v>0</v>
      </c>
      <c r="J248" s="85" t="str">
        <f>'PLANEACION 1'!F120</f>
        <v>Nro. 7.3.31.3.06.05</v>
      </c>
      <c r="K248" s="85" t="str">
        <f>'PLANEACION 1'!G120</f>
        <v>"Estudios Diseños y Proyectos"</v>
      </c>
    </row>
    <row r="249" spans="1:11" s="11" customFormat="1" ht="26.25" hidden="1" x14ac:dyDescent="0.25">
      <c r="A249" s="86" t="s">
        <v>96</v>
      </c>
      <c r="B249" s="75" t="s">
        <v>290</v>
      </c>
      <c r="C249" s="191" t="s">
        <v>297</v>
      </c>
      <c r="D249" s="205" t="s">
        <v>367</v>
      </c>
      <c r="E249" s="185" t="s">
        <v>309</v>
      </c>
      <c r="F249" s="181" t="str">
        <f>'PLANEACION 1'!B46</f>
        <v>Gestion del Plan de Desarrollo y Ordenamiento Territorial</v>
      </c>
      <c r="G249" s="85">
        <f>'PLANEACION 1'!C46</f>
        <v>74000</v>
      </c>
      <c r="H249" s="85">
        <f>'PLANEACION 1'!D46</f>
        <v>74000</v>
      </c>
      <c r="I249" s="85">
        <f>'PLANEACION 1'!E46</f>
        <v>0</v>
      </c>
      <c r="J249" s="85" t="str">
        <f>'PLANEACION 1'!F46</f>
        <v>Nro. 7.3.34.3.06.05</v>
      </c>
      <c r="K249" s="85" t="str">
        <f>'PLANEACION 1'!G46</f>
        <v>"Estudios Diseños y Proyectos"</v>
      </c>
    </row>
    <row r="250" spans="1:11" s="11" customFormat="1" ht="26.25" hidden="1" x14ac:dyDescent="0.25">
      <c r="A250" s="86" t="s">
        <v>96</v>
      </c>
      <c r="B250" s="75" t="s">
        <v>290</v>
      </c>
      <c r="C250" s="191" t="s">
        <v>297</v>
      </c>
      <c r="D250" s="205" t="s">
        <v>367</v>
      </c>
      <c r="E250" s="185" t="s">
        <v>309</v>
      </c>
      <c r="F250" s="181" t="str">
        <f>'PLANEACION 1'!B47</f>
        <v>Manejo de conflictos limitrofes del Canton Cuenca y als 21 Parroquias</v>
      </c>
      <c r="G250" s="85">
        <f>'PLANEACION 1'!C47</f>
        <v>10000</v>
      </c>
      <c r="H250" s="85">
        <f>'PLANEACION 1'!D47</f>
        <v>10000</v>
      </c>
      <c r="I250" s="85">
        <f>'PLANEACION 1'!E47</f>
        <v>0</v>
      </c>
      <c r="J250" s="85" t="str">
        <f>'PLANEACION 1'!F47</f>
        <v>Nro. 7.3.34.3.06.05</v>
      </c>
      <c r="K250" s="85" t="str">
        <f>'PLANEACION 1'!G47</f>
        <v>"Estudios Diseños y Proyectos"</v>
      </c>
    </row>
    <row r="251" spans="1:11" s="11" customFormat="1" ht="26.25" hidden="1" x14ac:dyDescent="0.25">
      <c r="A251" s="86" t="s">
        <v>96</v>
      </c>
      <c r="B251" s="75" t="s">
        <v>290</v>
      </c>
      <c r="C251" s="191" t="s">
        <v>297</v>
      </c>
      <c r="D251" s="205" t="s">
        <v>367</v>
      </c>
      <c r="E251" s="185" t="s">
        <v>309</v>
      </c>
      <c r="F251" s="181" t="str">
        <f>'PLANEACION 1'!B48</f>
        <v>Plan de ordenamiento Urbano de Cuenca</v>
      </c>
      <c r="G251" s="85">
        <f>'PLANEACION 1'!C48</f>
        <v>345000</v>
      </c>
      <c r="H251" s="85">
        <f>'PLANEACION 1'!D48</f>
        <v>345000</v>
      </c>
      <c r="I251" s="85">
        <f>'PLANEACION 1'!E48</f>
        <v>0</v>
      </c>
      <c r="J251" s="85" t="str">
        <f>'PLANEACION 1'!F48</f>
        <v>Nro. 7.3.34.3.06.05</v>
      </c>
      <c r="K251" s="85" t="str">
        <f>'PLANEACION 1'!G48</f>
        <v>"Estudios Diseños y Proyectos"</v>
      </c>
    </row>
    <row r="252" spans="1:11" s="11" customFormat="1" ht="26.25" hidden="1" x14ac:dyDescent="0.25">
      <c r="A252" s="86" t="s">
        <v>96</v>
      </c>
      <c r="B252" s="75" t="s">
        <v>291</v>
      </c>
      <c r="C252" s="76" t="s">
        <v>151</v>
      </c>
      <c r="D252" s="184" t="s">
        <v>437</v>
      </c>
      <c r="E252" s="181" t="s">
        <v>311</v>
      </c>
      <c r="F252" s="181" t="e">
        <f>'PLANEACION 1'!#REF!</f>
        <v>#REF!</v>
      </c>
      <c r="G252" s="85" t="e">
        <f>'PLANEACION 1'!#REF!</f>
        <v>#REF!</v>
      </c>
      <c r="H252" s="85" t="e">
        <f>'PLANEACION 1'!#REF!</f>
        <v>#REF!</v>
      </c>
      <c r="I252" s="85" t="e">
        <f>'PLANEACION 1'!#REF!</f>
        <v>#REF!</v>
      </c>
      <c r="J252" s="85" t="e">
        <f>'PLANEACION 1'!#REF!</f>
        <v>#REF!</v>
      </c>
      <c r="K252" s="85" t="e">
        <f>'PLANEACION 1'!#REF!</f>
        <v>#REF!</v>
      </c>
    </row>
    <row r="253" spans="1:11" s="11" customFormat="1" ht="26.25" hidden="1" x14ac:dyDescent="0.25">
      <c r="A253" s="86" t="s">
        <v>96</v>
      </c>
      <c r="B253" s="75" t="s">
        <v>291</v>
      </c>
      <c r="C253" s="76" t="s">
        <v>151</v>
      </c>
      <c r="D253" s="184" t="s">
        <v>437</v>
      </c>
      <c r="E253" s="181" t="s">
        <v>311</v>
      </c>
      <c r="F253" s="181" t="e">
        <f>'PLANEACION 1'!#REF!</f>
        <v>#REF!</v>
      </c>
      <c r="G253" s="85" t="e">
        <f>'PLANEACION 1'!#REF!</f>
        <v>#REF!</v>
      </c>
      <c r="H253" s="85" t="e">
        <f>'PLANEACION 1'!#REF!</f>
        <v>#REF!</v>
      </c>
      <c r="I253" s="85" t="e">
        <f>'PLANEACION 1'!#REF!</f>
        <v>#REF!</v>
      </c>
      <c r="J253" s="85" t="e">
        <f>'PLANEACION 1'!#REF!</f>
        <v>#REF!</v>
      </c>
      <c r="K253" s="85" t="e">
        <f>'PLANEACION 1'!#REF!</f>
        <v>#REF!</v>
      </c>
    </row>
    <row r="254" spans="1:11" s="11" customFormat="1" ht="26.25" hidden="1" x14ac:dyDescent="0.25">
      <c r="A254" s="86" t="s">
        <v>96</v>
      </c>
      <c r="B254" s="75" t="s">
        <v>291</v>
      </c>
      <c r="C254" s="76" t="s">
        <v>151</v>
      </c>
      <c r="D254" s="184" t="s">
        <v>437</v>
      </c>
      <c r="E254" s="181" t="s">
        <v>311</v>
      </c>
      <c r="F254" s="181" t="e">
        <f>'PLANEACION 1'!#REF!</f>
        <v>#REF!</v>
      </c>
      <c r="G254" s="85" t="e">
        <f>'PLANEACION 1'!#REF!</f>
        <v>#REF!</v>
      </c>
      <c r="H254" s="85" t="e">
        <f>'PLANEACION 1'!#REF!</f>
        <v>#REF!</v>
      </c>
      <c r="I254" s="85" t="e">
        <f>'PLANEACION 1'!#REF!</f>
        <v>#REF!</v>
      </c>
      <c r="J254" s="85" t="e">
        <f>'PLANEACION 1'!#REF!</f>
        <v>#REF!</v>
      </c>
      <c r="K254" s="85" t="e">
        <f>'PLANEACION 1'!#REF!</f>
        <v>#REF!</v>
      </c>
    </row>
    <row r="255" spans="1:11" s="11" customFormat="1" ht="26.25" hidden="1" x14ac:dyDescent="0.25">
      <c r="A255" s="86" t="s">
        <v>96</v>
      </c>
      <c r="B255" s="75" t="s">
        <v>291</v>
      </c>
      <c r="C255" s="76" t="s">
        <v>151</v>
      </c>
      <c r="D255" s="184" t="s">
        <v>437</v>
      </c>
      <c r="E255" s="181" t="s">
        <v>311</v>
      </c>
      <c r="F255" s="181" t="e">
        <f>'PLANEACION 1'!#REF!</f>
        <v>#REF!</v>
      </c>
      <c r="G255" s="85" t="e">
        <f>'PLANEACION 1'!#REF!</f>
        <v>#REF!</v>
      </c>
      <c r="H255" s="85" t="e">
        <f>'PLANEACION 1'!#REF!</f>
        <v>#REF!</v>
      </c>
      <c r="I255" s="85" t="e">
        <f>'PLANEACION 1'!#REF!</f>
        <v>#REF!</v>
      </c>
      <c r="J255" s="85" t="e">
        <f>'PLANEACION 1'!#REF!</f>
        <v>#REF!</v>
      </c>
      <c r="K255" s="85" t="e">
        <f>'PLANEACION 1'!#REF!</f>
        <v>#REF!</v>
      </c>
    </row>
    <row r="256" spans="1:11" s="11" customFormat="1" ht="26.25" hidden="1" x14ac:dyDescent="0.25">
      <c r="A256" s="86" t="s">
        <v>96</v>
      </c>
      <c r="B256" s="75" t="s">
        <v>291</v>
      </c>
      <c r="C256" s="76" t="s">
        <v>151</v>
      </c>
      <c r="D256" s="184" t="s">
        <v>437</v>
      </c>
      <c r="E256" s="181" t="s">
        <v>311</v>
      </c>
      <c r="F256" s="181" t="e">
        <f>'PLANEACION 1'!#REF!</f>
        <v>#REF!</v>
      </c>
      <c r="G256" s="85" t="e">
        <f>'PLANEACION 1'!#REF!</f>
        <v>#REF!</v>
      </c>
      <c r="H256" s="85" t="e">
        <f>'PLANEACION 1'!#REF!</f>
        <v>#REF!</v>
      </c>
      <c r="I256" s="85" t="e">
        <f>'PLANEACION 1'!#REF!</f>
        <v>#REF!</v>
      </c>
      <c r="J256" s="85" t="e">
        <f>'PLANEACION 1'!#REF!</f>
        <v>#REF!</v>
      </c>
      <c r="K256" s="85" t="e">
        <f>'PLANEACION 1'!#REF!</f>
        <v>#REF!</v>
      </c>
    </row>
    <row r="257" spans="1:12" s="11" customFormat="1" ht="26.25" hidden="1" x14ac:dyDescent="0.25">
      <c r="A257" s="86" t="s">
        <v>96</v>
      </c>
      <c r="B257" s="75" t="s">
        <v>291</v>
      </c>
      <c r="C257" s="76" t="s">
        <v>151</v>
      </c>
      <c r="D257" s="184" t="s">
        <v>437</v>
      </c>
      <c r="E257" s="181" t="s">
        <v>311</v>
      </c>
      <c r="F257" s="181" t="e">
        <f>'PLANEACION 1'!#REF!</f>
        <v>#REF!</v>
      </c>
      <c r="G257" s="85" t="e">
        <f>'PLANEACION 1'!#REF!</f>
        <v>#REF!</v>
      </c>
      <c r="H257" s="85" t="e">
        <f>'PLANEACION 1'!#REF!</f>
        <v>#REF!</v>
      </c>
      <c r="I257" s="85" t="e">
        <f>'PLANEACION 1'!#REF!</f>
        <v>#REF!</v>
      </c>
      <c r="J257" s="85" t="e">
        <f>'PLANEACION 1'!#REF!</f>
        <v>#REF!</v>
      </c>
      <c r="K257" s="85" t="e">
        <f>'PLANEACION 1'!#REF!</f>
        <v>#REF!</v>
      </c>
    </row>
    <row r="258" spans="1:12" s="11" customFormat="1" ht="26.25" hidden="1" x14ac:dyDescent="0.25">
      <c r="A258" s="86" t="s">
        <v>96</v>
      </c>
      <c r="B258" s="75" t="s">
        <v>291</v>
      </c>
      <c r="C258" s="76" t="s">
        <v>151</v>
      </c>
      <c r="D258" s="184" t="s">
        <v>437</v>
      </c>
      <c r="E258" s="181" t="s">
        <v>311</v>
      </c>
      <c r="F258" s="181" t="e">
        <f>'PLANEACION 1'!#REF!</f>
        <v>#REF!</v>
      </c>
      <c r="G258" s="85" t="e">
        <f>'PLANEACION 1'!#REF!</f>
        <v>#REF!</v>
      </c>
      <c r="H258" s="85" t="e">
        <f>'PLANEACION 1'!#REF!</f>
        <v>#REF!</v>
      </c>
      <c r="I258" s="85" t="e">
        <f>'PLANEACION 1'!#REF!</f>
        <v>#REF!</v>
      </c>
      <c r="J258" s="85" t="e">
        <f>'PLANEACION 1'!#REF!</f>
        <v>#REF!</v>
      </c>
      <c r="K258" s="85" t="e">
        <f>'PLANEACION 1'!#REF!</f>
        <v>#REF!</v>
      </c>
    </row>
    <row r="259" spans="1:12" s="11" customFormat="1" ht="26.25" x14ac:dyDescent="0.25">
      <c r="A259" s="77" t="s">
        <v>94</v>
      </c>
      <c r="B259" s="75" t="s">
        <v>283</v>
      </c>
      <c r="C259" s="191" t="s">
        <v>298</v>
      </c>
      <c r="D259" s="181" t="s">
        <v>343</v>
      </c>
      <c r="E259" s="185" t="s">
        <v>349</v>
      </c>
      <c r="F259" s="188" t="str">
        <f>B259</f>
        <v>CONSEJO NIÑES</v>
      </c>
      <c r="G259" s="85" t="e">
        <f>#REF!</f>
        <v>#REF!</v>
      </c>
      <c r="H259" s="85" t="e">
        <f>#REF!</f>
        <v>#REF!</v>
      </c>
      <c r="I259" s="85" t="e">
        <f>#REF!</f>
        <v>#REF!</v>
      </c>
      <c r="J259" s="85" t="e">
        <f>#REF!</f>
        <v>#REF!</v>
      </c>
      <c r="K259" s="85" t="e">
        <f>#REF!</f>
        <v>#REF!</v>
      </c>
    </row>
    <row r="260" spans="1:12" s="11" customFormat="1" ht="26.25" hidden="1" x14ac:dyDescent="0.25">
      <c r="A260" s="77" t="s">
        <v>94</v>
      </c>
      <c r="B260" s="76" t="s">
        <v>272</v>
      </c>
      <c r="C260" s="191" t="s">
        <v>298</v>
      </c>
      <c r="D260" s="181" t="s">
        <v>343</v>
      </c>
      <c r="E260" s="185" t="s">
        <v>349</v>
      </c>
      <c r="F260" s="189" t="str">
        <f>B260</f>
        <v>FUNDACIÓN MUNICIPAL DE LA MUJER NIÑO Y FAMILIA</v>
      </c>
      <c r="G260" s="85" t="e">
        <f>#REF!</f>
        <v>#REF!</v>
      </c>
      <c r="H260" s="85" t="e">
        <f>#REF!</f>
        <v>#REF!</v>
      </c>
      <c r="I260" s="85" t="e">
        <f>#REF!</f>
        <v>#REF!</v>
      </c>
      <c r="J260" s="85" t="e">
        <f>#REF!</f>
        <v>#REF!</v>
      </c>
      <c r="K260" s="85" t="e">
        <f>#REF!</f>
        <v>#REF!</v>
      </c>
    </row>
    <row r="261" spans="1:12" s="11" customFormat="1" ht="26.25" x14ac:dyDescent="0.25">
      <c r="A261" s="77" t="s">
        <v>94</v>
      </c>
      <c r="B261" s="75" t="s">
        <v>191</v>
      </c>
      <c r="C261" s="191" t="s">
        <v>298</v>
      </c>
      <c r="D261" s="181" t="s">
        <v>343</v>
      </c>
      <c r="E261" s="185" t="s">
        <v>349</v>
      </c>
      <c r="F261" s="188" t="str">
        <f>B261</f>
        <v>ACCIÓN SOCIAL MUNICIPAL</v>
      </c>
      <c r="G261" s="85" t="e">
        <f>#REF!</f>
        <v>#REF!</v>
      </c>
      <c r="H261" s="85" t="e">
        <f>#REF!</f>
        <v>#REF!</v>
      </c>
      <c r="I261" s="85" t="e">
        <f>#REF!</f>
        <v>#REF!</v>
      </c>
      <c r="J261" s="85" t="e">
        <f>#REF!</f>
        <v>#REF!</v>
      </c>
      <c r="K261" s="85" t="e">
        <f>#REF!</f>
        <v>#REF!</v>
      </c>
    </row>
    <row r="262" spans="1:12" s="11" customFormat="1" hidden="1" x14ac:dyDescent="0.25">
      <c r="A262" s="75" t="s">
        <v>94</v>
      </c>
      <c r="B262" s="75" t="s">
        <v>31</v>
      </c>
      <c r="C262" s="191" t="s">
        <v>298</v>
      </c>
      <c r="D262" s="185" t="s">
        <v>350</v>
      </c>
      <c r="E262" s="185" t="s">
        <v>352</v>
      </c>
      <c r="F262" s="185" t="e">
        <f>#REF!</f>
        <v>#REF!</v>
      </c>
      <c r="G262" s="85" t="e">
        <f>#REF!</f>
        <v>#REF!</v>
      </c>
      <c r="H262" s="85" t="e">
        <f>#REF!</f>
        <v>#REF!</v>
      </c>
      <c r="I262" s="85" t="e">
        <f>#REF!</f>
        <v>#REF!</v>
      </c>
      <c r="J262" s="85" t="e">
        <f>#REF!</f>
        <v>#REF!</v>
      </c>
      <c r="K262" s="85" t="e">
        <f>#REF!</f>
        <v>#REF!</v>
      </c>
    </row>
    <row r="263" spans="1:12" s="11" customFormat="1" ht="26.25" hidden="1" x14ac:dyDescent="0.25">
      <c r="A263" s="75" t="s">
        <v>94</v>
      </c>
      <c r="B263" s="75" t="s">
        <v>282</v>
      </c>
      <c r="C263" s="191" t="s">
        <v>298</v>
      </c>
      <c r="D263" s="185" t="s">
        <v>350</v>
      </c>
      <c r="E263" s="181" t="s">
        <v>351</v>
      </c>
      <c r="F263" s="181" t="e">
        <f>#REF!</f>
        <v>#REF!</v>
      </c>
      <c r="G263" s="83" t="e">
        <f>#REF!</f>
        <v>#REF!</v>
      </c>
      <c r="H263" s="83" t="e">
        <f>#REF!</f>
        <v>#REF!</v>
      </c>
      <c r="I263" s="83" t="e">
        <f>#REF!</f>
        <v>#REF!</v>
      </c>
      <c r="J263" s="83" t="e">
        <f>#REF!</f>
        <v>#REF!</v>
      </c>
      <c r="K263" s="83" t="e">
        <f>#REF!</f>
        <v>#REF!</v>
      </c>
    </row>
    <row r="264" spans="1:12" s="11" customFormat="1" hidden="1" x14ac:dyDescent="0.25">
      <c r="A264" s="75" t="s">
        <v>94</v>
      </c>
      <c r="B264" s="75" t="s">
        <v>282</v>
      </c>
      <c r="C264" s="191" t="s">
        <v>298</v>
      </c>
      <c r="D264" s="185" t="s">
        <v>350</v>
      </c>
      <c r="E264" s="185" t="s">
        <v>352</v>
      </c>
      <c r="F264" s="181" t="e">
        <f>#REF!</f>
        <v>#REF!</v>
      </c>
      <c r="G264" s="83" t="e">
        <f>#REF!</f>
        <v>#REF!</v>
      </c>
      <c r="H264" s="83" t="e">
        <f>#REF!</f>
        <v>#REF!</v>
      </c>
      <c r="I264" s="83" t="e">
        <f>#REF!</f>
        <v>#REF!</v>
      </c>
      <c r="J264" s="83" t="e">
        <f>#REF!</f>
        <v>#REF!</v>
      </c>
      <c r="K264" s="83" t="e">
        <f>#REF!</f>
        <v>#REF!</v>
      </c>
    </row>
    <row r="265" spans="1:12" s="11" customFormat="1" hidden="1" x14ac:dyDescent="0.25">
      <c r="A265" s="75" t="s">
        <v>94</v>
      </c>
      <c r="B265" s="75" t="s">
        <v>282</v>
      </c>
      <c r="C265" s="191" t="s">
        <v>298</v>
      </c>
      <c r="D265" s="185" t="s">
        <v>350</v>
      </c>
      <c r="E265" s="185" t="s">
        <v>352</v>
      </c>
      <c r="F265" s="181" t="e">
        <f>#REF!</f>
        <v>#REF!</v>
      </c>
      <c r="G265" s="83" t="e">
        <f>#REF!</f>
        <v>#REF!</v>
      </c>
      <c r="H265" s="83" t="e">
        <f>#REF!</f>
        <v>#REF!</v>
      </c>
      <c r="I265" s="83" t="e">
        <f>#REF!</f>
        <v>#REF!</v>
      </c>
      <c r="J265" s="83" t="e">
        <f>#REF!</f>
        <v>#REF!</v>
      </c>
      <c r="K265" s="83" t="e">
        <f>#REF!</f>
        <v>#REF!</v>
      </c>
      <c r="L265" s="19"/>
    </row>
    <row r="266" spans="1:12" s="11" customFormat="1" ht="26.25" x14ac:dyDescent="0.25">
      <c r="A266" s="77" t="s">
        <v>94</v>
      </c>
      <c r="B266" s="75" t="s">
        <v>271</v>
      </c>
      <c r="C266" s="191" t="s">
        <v>298</v>
      </c>
      <c r="D266" s="185" t="s">
        <v>350</v>
      </c>
      <c r="E266" s="181" t="s">
        <v>351</v>
      </c>
      <c r="F266" s="188" t="str">
        <f>B266</f>
        <v>CONCEJO CANTONAL  DE SALUD</v>
      </c>
      <c r="G266" s="85" t="e">
        <f>#REF!</f>
        <v>#REF!</v>
      </c>
      <c r="H266" s="85" t="e">
        <f>#REF!</f>
        <v>#REF!</v>
      </c>
      <c r="I266" s="85" t="e">
        <f>#REF!</f>
        <v>#REF!</v>
      </c>
      <c r="J266" s="85" t="e">
        <f>#REF!</f>
        <v>#REF!</v>
      </c>
      <c r="K266" s="85" t="e">
        <f>#REF!</f>
        <v>#REF!</v>
      </c>
      <c r="L266" s="19"/>
    </row>
    <row r="267" spans="1:12" s="11" customFormat="1" ht="39" hidden="1" x14ac:dyDescent="0.25">
      <c r="A267" s="75" t="s">
        <v>94</v>
      </c>
      <c r="B267" s="87" t="s">
        <v>213</v>
      </c>
      <c r="C267" s="191" t="s">
        <v>298</v>
      </c>
      <c r="D267" s="185" t="s">
        <v>350</v>
      </c>
      <c r="E267" s="181" t="s">
        <v>351</v>
      </c>
      <c r="F267" s="183" t="s">
        <v>209</v>
      </c>
      <c r="G267" s="85"/>
      <c r="H267" s="85"/>
      <c r="I267" s="85"/>
      <c r="K267" s="74"/>
    </row>
    <row r="268" spans="1:12" s="11" customFormat="1" ht="26.25" hidden="1" x14ac:dyDescent="0.25">
      <c r="A268" s="86" t="s">
        <v>96</v>
      </c>
      <c r="B268" s="75" t="s">
        <v>291</v>
      </c>
      <c r="C268" s="191" t="s">
        <v>297</v>
      </c>
      <c r="D268" s="181" t="s">
        <v>339</v>
      </c>
      <c r="E268" s="185" t="s">
        <v>153</v>
      </c>
      <c r="F268" s="181" t="e">
        <f>'PLANEACION 1'!#REF!</f>
        <v>#REF!</v>
      </c>
      <c r="G268" s="85" t="e">
        <f>'PLANEACION 1'!#REF!</f>
        <v>#REF!</v>
      </c>
      <c r="H268" s="85" t="e">
        <f>'PLANEACION 1'!#REF!</f>
        <v>#REF!</v>
      </c>
      <c r="I268" s="85" t="e">
        <f>'PLANEACION 1'!#REF!</f>
        <v>#REF!</v>
      </c>
      <c r="J268" s="85" t="e">
        <f>'PLANEACION 1'!#REF!</f>
        <v>#REF!</v>
      </c>
      <c r="K268" s="85" t="e">
        <f>'PLANEACION 1'!#REF!</f>
        <v>#REF!</v>
      </c>
    </row>
    <row r="269" spans="1:12" s="11" customFormat="1" ht="26.25" hidden="1" x14ac:dyDescent="0.25">
      <c r="A269" s="86" t="s">
        <v>96</v>
      </c>
      <c r="B269" s="75" t="s">
        <v>291</v>
      </c>
      <c r="C269" s="191" t="s">
        <v>297</v>
      </c>
      <c r="D269" s="181" t="s">
        <v>339</v>
      </c>
      <c r="E269" s="181" t="s">
        <v>356</v>
      </c>
      <c r="F269" s="181" t="e">
        <f>'PLANEACION 1'!#REF!</f>
        <v>#REF!</v>
      </c>
      <c r="G269" s="85" t="e">
        <f>'PLANEACION 1'!#REF!</f>
        <v>#REF!</v>
      </c>
      <c r="H269" s="85" t="e">
        <f>'PLANEACION 1'!#REF!</f>
        <v>#REF!</v>
      </c>
      <c r="I269" s="85" t="e">
        <f>'PLANEACION 1'!#REF!</f>
        <v>#REF!</v>
      </c>
      <c r="J269" s="85" t="e">
        <f>'PLANEACION 1'!#REF!</f>
        <v>#REF!</v>
      </c>
      <c r="K269" s="85" t="e">
        <f>'PLANEACION 1'!#REF!</f>
        <v>#REF!</v>
      </c>
    </row>
    <row r="270" spans="1:12" s="11" customFormat="1" ht="26.25" hidden="1" x14ac:dyDescent="0.25">
      <c r="A270" s="86" t="s">
        <v>96</v>
      </c>
      <c r="B270" s="75" t="s">
        <v>291</v>
      </c>
      <c r="C270" s="191" t="s">
        <v>297</v>
      </c>
      <c r="D270" s="181" t="s">
        <v>339</v>
      </c>
      <c r="E270" s="185" t="s">
        <v>153</v>
      </c>
      <c r="F270" s="181" t="e">
        <f>'PLANEACION 1'!#REF!</f>
        <v>#REF!</v>
      </c>
      <c r="G270" s="85" t="e">
        <f>'PLANEACION 1'!#REF!</f>
        <v>#REF!</v>
      </c>
      <c r="H270" s="85" t="e">
        <f>'PLANEACION 1'!#REF!</f>
        <v>#REF!</v>
      </c>
      <c r="I270" s="85" t="e">
        <f>'PLANEACION 1'!#REF!</f>
        <v>#REF!</v>
      </c>
      <c r="J270" s="85" t="e">
        <f>'PLANEACION 1'!#REF!</f>
        <v>#REF!</v>
      </c>
      <c r="K270" s="85" t="e">
        <f>'PLANEACION 1'!#REF!</f>
        <v>#REF!</v>
      </c>
    </row>
    <row r="271" spans="1:12" s="11" customFormat="1" ht="26.25" hidden="1" x14ac:dyDescent="0.25">
      <c r="A271" s="75" t="s">
        <v>94</v>
      </c>
      <c r="B271" s="87" t="s">
        <v>213</v>
      </c>
      <c r="C271" s="191" t="s">
        <v>298</v>
      </c>
      <c r="D271" s="185" t="s">
        <v>350</v>
      </c>
      <c r="E271" s="181" t="s">
        <v>351</v>
      </c>
      <c r="F271" s="183" t="s">
        <v>210</v>
      </c>
      <c r="G271" s="85"/>
      <c r="H271" s="85"/>
      <c r="I271" s="85"/>
      <c r="K271" s="74"/>
    </row>
    <row r="272" spans="1:12" s="11" customFormat="1" ht="26.25" hidden="1" x14ac:dyDescent="0.25">
      <c r="A272" s="86" t="s">
        <v>96</v>
      </c>
      <c r="B272" s="75" t="s">
        <v>291</v>
      </c>
      <c r="C272" s="191" t="s">
        <v>297</v>
      </c>
      <c r="D272" s="205" t="s">
        <v>367</v>
      </c>
      <c r="E272" s="185" t="s">
        <v>309</v>
      </c>
      <c r="F272" s="181" t="e">
        <f>'PLANEACION 1'!#REF!</f>
        <v>#REF!</v>
      </c>
      <c r="G272" s="85" t="e">
        <f>'PLANEACION 1'!#REF!</f>
        <v>#REF!</v>
      </c>
      <c r="H272" s="85" t="e">
        <f>'PLANEACION 1'!#REF!</f>
        <v>#REF!</v>
      </c>
      <c r="I272" s="85" t="e">
        <f>'PLANEACION 1'!#REF!</f>
        <v>#REF!</v>
      </c>
      <c r="J272" s="85" t="e">
        <f>'PLANEACION 1'!#REF!</f>
        <v>#REF!</v>
      </c>
      <c r="K272" s="85" t="e">
        <f>'PLANEACION 1'!#REF!</f>
        <v>#REF!</v>
      </c>
    </row>
    <row r="273" spans="1:12" s="11" customFormat="1" ht="26.25" hidden="1" x14ac:dyDescent="0.25">
      <c r="A273" s="86" t="s">
        <v>96</v>
      </c>
      <c r="B273" s="75" t="s">
        <v>291</v>
      </c>
      <c r="C273" s="191" t="s">
        <v>297</v>
      </c>
      <c r="D273" s="205" t="s">
        <v>367</v>
      </c>
      <c r="E273" s="185" t="s">
        <v>309</v>
      </c>
      <c r="F273" s="181" t="e">
        <f>'PLANEACION 1'!#REF!</f>
        <v>#REF!</v>
      </c>
      <c r="G273" s="85" t="e">
        <f>'PLANEACION 1'!#REF!</f>
        <v>#REF!</v>
      </c>
      <c r="H273" s="85" t="e">
        <f>'PLANEACION 1'!#REF!</f>
        <v>#REF!</v>
      </c>
      <c r="I273" s="85" t="e">
        <f>'PLANEACION 1'!#REF!</f>
        <v>#REF!</v>
      </c>
      <c r="J273" s="85" t="e">
        <f>'PLANEACION 1'!#REF!</f>
        <v>#REF!</v>
      </c>
      <c r="K273" s="85" t="e">
        <f>'PLANEACION 1'!#REF!</f>
        <v>#REF!</v>
      </c>
    </row>
    <row r="274" spans="1:12" s="11" customFormat="1" ht="26.25" hidden="1" x14ac:dyDescent="0.25">
      <c r="A274" s="86" t="s">
        <v>96</v>
      </c>
      <c r="B274" s="75" t="s">
        <v>291</v>
      </c>
      <c r="C274" s="191" t="s">
        <v>297</v>
      </c>
      <c r="D274" s="205" t="s">
        <v>367</v>
      </c>
      <c r="E274" s="185" t="s">
        <v>309</v>
      </c>
      <c r="F274" s="181" t="e">
        <f>'PLANEACION 1'!#REF!</f>
        <v>#REF!</v>
      </c>
      <c r="G274" s="85" t="e">
        <f>'PLANEACION 1'!#REF!</f>
        <v>#REF!</v>
      </c>
      <c r="H274" s="85" t="e">
        <f>'PLANEACION 1'!#REF!</f>
        <v>#REF!</v>
      </c>
      <c r="I274" s="85" t="e">
        <f>'PLANEACION 1'!#REF!</f>
        <v>#REF!</v>
      </c>
      <c r="J274" s="85" t="e">
        <f>'PLANEACION 1'!#REF!</f>
        <v>#REF!</v>
      </c>
      <c r="K274" s="85" t="e">
        <f>'PLANEACION 1'!#REF!</f>
        <v>#REF!</v>
      </c>
    </row>
    <row r="275" spans="1:12" s="11" customFormat="1" ht="30" hidden="1" x14ac:dyDescent="0.25">
      <c r="A275" s="86" t="s">
        <v>96</v>
      </c>
      <c r="B275" s="75" t="s">
        <v>291</v>
      </c>
      <c r="C275" s="76" t="s">
        <v>304</v>
      </c>
      <c r="D275" s="213" t="s">
        <v>397</v>
      </c>
      <c r="E275" s="181" t="s">
        <v>424</v>
      </c>
      <c r="F275" s="181" t="e">
        <f>'PLANEACION 1'!#REF!</f>
        <v>#REF!</v>
      </c>
      <c r="G275" s="85" t="e">
        <f>'PLANEACION 1'!#REF!</f>
        <v>#REF!</v>
      </c>
      <c r="H275" s="85" t="e">
        <f>'PLANEACION 1'!#REF!</f>
        <v>#REF!</v>
      </c>
      <c r="I275" s="85" t="e">
        <f>'PLANEACION 1'!#REF!</f>
        <v>#REF!</v>
      </c>
      <c r="J275" s="85" t="e">
        <f>'PLANEACION 1'!#REF!</f>
        <v>#REF!</v>
      </c>
      <c r="K275" s="85" t="e">
        <f>'PLANEACION 1'!#REF!</f>
        <v>#REF!</v>
      </c>
    </row>
    <row r="276" spans="1:12" s="11" customFormat="1" ht="26.25" hidden="1" x14ac:dyDescent="0.25">
      <c r="A276" s="86" t="s">
        <v>96</v>
      </c>
      <c r="B276" s="75" t="s">
        <v>291</v>
      </c>
      <c r="C276" s="191" t="s">
        <v>297</v>
      </c>
      <c r="D276" s="205" t="s">
        <v>367</v>
      </c>
      <c r="E276" s="185" t="s">
        <v>309</v>
      </c>
      <c r="F276" s="181" t="e">
        <f>'PLANEACION 1'!#REF!</f>
        <v>#REF!</v>
      </c>
      <c r="G276" s="85" t="e">
        <f>'PLANEACION 1'!#REF!</f>
        <v>#REF!</v>
      </c>
      <c r="H276" s="85" t="e">
        <f>'PLANEACION 1'!#REF!</f>
        <v>#REF!</v>
      </c>
      <c r="I276" s="85" t="e">
        <f>'PLANEACION 1'!#REF!</f>
        <v>#REF!</v>
      </c>
      <c r="J276" s="85" t="e">
        <f>'PLANEACION 1'!#REF!</f>
        <v>#REF!</v>
      </c>
      <c r="K276" s="85" t="e">
        <f>'PLANEACION 1'!#REF!</f>
        <v>#REF!</v>
      </c>
    </row>
    <row r="277" spans="1:12" s="11" customFormat="1" ht="26.25" hidden="1" x14ac:dyDescent="0.25">
      <c r="A277" s="86" t="s">
        <v>96</v>
      </c>
      <c r="B277" s="75" t="s">
        <v>291</v>
      </c>
      <c r="C277" s="191" t="s">
        <v>297</v>
      </c>
      <c r="D277" s="205" t="s">
        <v>367</v>
      </c>
      <c r="E277" s="185" t="s">
        <v>309</v>
      </c>
      <c r="F277" s="181" t="e">
        <f>'PLANEACION 1'!#REF!</f>
        <v>#REF!</v>
      </c>
      <c r="G277" s="85" t="e">
        <f>'PLANEACION 1'!#REF!</f>
        <v>#REF!</v>
      </c>
      <c r="H277" s="85" t="e">
        <f>'PLANEACION 1'!#REF!</f>
        <v>#REF!</v>
      </c>
      <c r="I277" s="85" t="e">
        <f>'PLANEACION 1'!#REF!</f>
        <v>#REF!</v>
      </c>
      <c r="J277" s="85" t="e">
        <f>'PLANEACION 1'!#REF!</f>
        <v>#REF!</v>
      </c>
      <c r="K277" s="85" t="e">
        <f>'PLANEACION 1'!#REF!</f>
        <v>#REF!</v>
      </c>
    </row>
    <row r="278" spans="1:12" s="11" customFormat="1" ht="26.25" hidden="1" x14ac:dyDescent="0.25">
      <c r="A278" s="86" t="s">
        <v>96</v>
      </c>
      <c r="B278" s="75" t="s">
        <v>291</v>
      </c>
      <c r="C278" s="191" t="s">
        <v>297</v>
      </c>
      <c r="D278" s="205" t="s">
        <v>367</v>
      </c>
      <c r="E278" s="185" t="s">
        <v>309</v>
      </c>
      <c r="F278" s="181" t="e">
        <f>'PLANEACION 1'!#REF!</f>
        <v>#REF!</v>
      </c>
      <c r="G278" s="85" t="e">
        <f>'PLANEACION 1'!#REF!</f>
        <v>#REF!</v>
      </c>
      <c r="H278" s="85" t="e">
        <f>'PLANEACION 1'!#REF!</f>
        <v>#REF!</v>
      </c>
      <c r="I278" s="85" t="e">
        <f>'PLANEACION 1'!#REF!</f>
        <v>#REF!</v>
      </c>
      <c r="J278" s="85" t="e">
        <f>'PLANEACION 1'!#REF!</f>
        <v>#REF!</v>
      </c>
      <c r="K278" s="85" t="e">
        <f>'PLANEACION 1'!#REF!</f>
        <v>#REF!</v>
      </c>
      <c r="L278" s="85"/>
    </row>
    <row r="279" spans="1:12" s="11" customFormat="1" hidden="1" x14ac:dyDescent="0.25">
      <c r="A279" s="86" t="s">
        <v>96</v>
      </c>
      <c r="B279" s="75" t="s">
        <v>291</v>
      </c>
      <c r="C279" s="75" t="s">
        <v>154</v>
      </c>
      <c r="D279" s="185" t="s">
        <v>373</v>
      </c>
      <c r="E279" s="185" t="s">
        <v>388</v>
      </c>
      <c r="F279" s="181" t="e">
        <f>'PLANEACION 1'!#REF!</f>
        <v>#REF!</v>
      </c>
      <c r="G279" s="85" t="e">
        <f>'PLANEACION 1'!#REF!</f>
        <v>#REF!</v>
      </c>
      <c r="H279" s="85" t="e">
        <f>'PLANEACION 1'!#REF!</f>
        <v>#REF!</v>
      </c>
      <c r="I279" s="85" t="e">
        <f>'PLANEACION 1'!#REF!</f>
        <v>#REF!</v>
      </c>
      <c r="J279" s="85" t="e">
        <f>'PLANEACION 1'!#REF!</f>
        <v>#REF!</v>
      </c>
      <c r="K279" s="85" t="e">
        <f>'PLANEACION 1'!#REF!</f>
        <v>#REF!</v>
      </c>
      <c r="L279" s="85"/>
    </row>
    <row r="280" spans="1:12" s="11" customFormat="1" hidden="1" x14ac:dyDescent="0.25">
      <c r="A280" s="86" t="s">
        <v>96</v>
      </c>
      <c r="B280" s="75" t="s">
        <v>292</v>
      </c>
      <c r="C280" s="75" t="s">
        <v>154</v>
      </c>
      <c r="D280" s="185" t="s">
        <v>373</v>
      </c>
      <c r="E280" s="185" t="s">
        <v>399</v>
      </c>
      <c r="F280" s="181" t="e">
        <f>'PLANEACION 1'!#REF!</f>
        <v>#REF!</v>
      </c>
      <c r="G280" s="85" t="e">
        <f>'PLANEACION 1'!#REF!</f>
        <v>#REF!</v>
      </c>
      <c r="H280" s="85" t="e">
        <f>'PLANEACION 1'!#REF!</f>
        <v>#REF!</v>
      </c>
      <c r="I280" s="85" t="e">
        <f>'PLANEACION 1'!#REF!</f>
        <v>#REF!</v>
      </c>
      <c r="J280" s="85" t="e">
        <f>'PLANEACION 1'!#REF!</f>
        <v>#REF!</v>
      </c>
      <c r="K280" s="85" t="e">
        <f>'PLANEACION 1'!#REF!</f>
        <v>#REF!</v>
      </c>
      <c r="L280" s="85"/>
    </row>
    <row r="281" spans="1:12" s="11" customFormat="1" ht="26.25" hidden="1" x14ac:dyDescent="0.25">
      <c r="A281" s="86" t="s">
        <v>96</v>
      </c>
      <c r="B281" s="75" t="s">
        <v>292</v>
      </c>
      <c r="C281" s="75" t="s">
        <v>299</v>
      </c>
      <c r="D281" s="181" t="s">
        <v>372</v>
      </c>
      <c r="E281" s="185" t="s">
        <v>125</v>
      </c>
      <c r="F281" s="181" t="e">
        <f>'PLANEACION 1'!#REF!</f>
        <v>#REF!</v>
      </c>
      <c r="G281" s="85" t="e">
        <f>'PLANEACION 1'!#REF!</f>
        <v>#REF!</v>
      </c>
      <c r="H281" s="85" t="e">
        <f>'PLANEACION 1'!#REF!</f>
        <v>#REF!</v>
      </c>
      <c r="I281" s="85" t="e">
        <f>'PLANEACION 1'!#REF!</f>
        <v>#REF!</v>
      </c>
      <c r="J281" s="85" t="e">
        <f>'PLANEACION 1'!#REF!</f>
        <v>#REF!</v>
      </c>
      <c r="K281" s="85" t="e">
        <f>'PLANEACION 1'!#REF!</f>
        <v>#REF!</v>
      </c>
      <c r="L281" s="85"/>
    </row>
    <row r="282" spans="1:12" s="11" customFormat="1" ht="39" hidden="1" x14ac:dyDescent="0.25">
      <c r="A282" s="75" t="s">
        <v>94</v>
      </c>
      <c r="B282" s="87" t="s">
        <v>213</v>
      </c>
      <c r="C282" s="191" t="s">
        <v>298</v>
      </c>
      <c r="D282" s="185" t="s">
        <v>350</v>
      </c>
      <c r="E282" s="181" t="s">
        <v>351</v>
      </c>
      <c r="F282" s="183" t="s">
        <v>211</v>
      </c>
      <c r="G282" s="85"/>
      <c r="H282" s="85"/>
      <c r="I282" s="85"/>
      <c r="K282" s="74" t="e">
        <f>'PLANEACION 1'!#REF!</f>
        <v>#REF!</v>
      </c>
    </row>
    <row r="283" spans="1:12" s="11" customFormat="1" ht="26.25" hidden="1" x14ac:dyDescent="0.25">
      <c r="A283" s="75" t="s">
        <v>94</v>
      </c>
      <c r="B283" s="87" t="s">
        <v>213</v>
      </c>
      <c r="C283" s="191" t="s">
        <v>298</v>
      </c>
      <c r="D283" s="185" t="s">
        <v>350</v>
      </c>
      <c r="E283" s="181" t="s">
        <v>351</v>
      </c>
      <c r="F283" s="183" t="s">
        <v>212</v>
      </c>
      <c r="G283" s="85"/>
      <c r="H283" s="85"/>
      <c r="I283" s="85"/>
      <c r="K283" s="74" t="e">
        <f>'PLANEACION 1'!#REF!</f>
        <v>#REF!</v>
      </c>
    </row>
    <row r="284" spans="1:12" s="11" customFormat="1" ht="26.25" hidden="1" x14ac:dyDescent="0.25">
      <c r="A284" s="86" t="s">
        <v>96</v>
      </c>
      <c r="B284" s="75" t="s">
        <v>292</v>
      </c>
      <c r="C284" s="75" t="s">
        <v>299</v>
      </c>
      <c r="D284" s="181" t="s">
        <v>372</v>
      </c>
      <c r="E284" s="185" t="s">
        <v>125</v>
      </c>
      <c r="F284" s="181" t="e">
        <f>'PLANEACION 1'!#REF!</f>
        <v>#REF!</v>
      </c>
      <c r="G284" s="85" t="e">
        <f>'PLANEACION 1'!#REF!</f>
        <v>#REF!</v>
      </c>
      <c r="H284" s="85" t="e">
        <f>'PLANEACION 1'!#REF!</f>
        <v>#REF!</v>
      </c>
      <c r="I284" s="85" t="e">
        <f>'PLANEACION 1'!#REF!</f>
        <v>#REF!</v>
      </c>
      <c r="J284" s="85" t="e">
        <f>'PLANEACION 1'!#REF!</f>
        <v>#REF!</v>
      </c>
      <c r="K284" s="85" t="e">
        <f>'PLANEACION 1'!#REF!</f>
        <v>#REF!</v>
      </c>
    </row>
    <row r="285" spans="1:12" s="11" customFormat="1" ht="26.25" hidden="1" x14ac:dyDescent="0.25">
      <c r="A285" s="86" t="s">
        <v>96</v>
      </c>
      <c r="B285" s="75" t="s">
        <v>292</v>
      </c>
      <c r="C285" s="76" t="s">
        <v>151</v>
      </c>
      <c r="D285" s="184" t="s">
        <v>437</v>
      </c>
      <c r="E285" s="181" t="s">
        <v>311</v>
      </c>
      <c r="F285" s="181" t="e">
        <f>'PLANEACION 1'!#REF!</f>
        <v>#REF!</v>
      </c>
      <c r="G285" s="85" t="e">
        <f>'PLANEACION 1'!#REF!</f>
        <v>#REF!</v>
      </c>
      <c r="H285" s="85" t="e">
        <f>'PLANEACION 1'!#REF!</f>
        <v>#REF!</v>
      </c>
      <c r="I285" s="85" t="e">
        <f>'PLANEACION 1'!#REF!</f>
        <v>#REF!</v>
      </c>
      <c r="J285" s="85" t="e">
        <f>'PLANEACION 1'!#REF!</f>
        <v>#REF!</v>
      </c>
      <c r="K285" s="85" t="e">
        <f>'PLANEACION 1'!#REF!</f>
        <v>#REF!</v>
      </c>
    </row>
    <row r="286" spans="1:12" s="11" customFormat="1" ht="26.25" hidden="1" x14ac:dyDescent="0.25">
      <c r="A286" s="86" t="s">
        <v>96</v>
      </c>
      <c r="B286" s="75" t="s">
        <v>292</v>
      </c>
      <c r="C286" s="191" t="s">
        <v>297</v>
      </c>
      <c r="D286" s="205" t="s">
        <v>367</v>
      </c>
      <c r="E286" s="185" t="s">
        <v>309</v>
      </c>
      <c r="F286" s="181" t="e">
        <f>'PLANEACION 1'!#REF!</f>
        <v>#REF!</v>
      </c>
      <c r="G286" s="85" t="e">
        <f>'PLANEACION 1'!#REF!</f>
        <v>#REF!</v>
      </c>
      <c r="H286" s="85" t="e">
        <f>'PLANEACION 1'!#REF!</f>
        <v>#REF!</v>
      </c>
      <c r="I286" s="85" t="e">
        <f>'PLANEACION 1'!#REF!</f>
        <v>#REF!</v>
      </c>
      <c r="J286" s="85" t="e">
        <f>'PLANEACION 1'!#REF!</f>
        <v>#REF!</v>
      </c>
      <c r="K286" s="85" t="e">
        <f>'PLANEACION 1'!#REF!</f>
        <v>#REF!</v>
      </c>
    </row>
    <row r="287" spans="1:12" s="11" customFormat="1" ht="26.25" hidden="1" x14ac:dyDescent="0.25">
      <c r="A287" s="86" t="s">
        <v>96</v>
      </c>
      <c r="B287" s="75" t="s">
        <v>292</v>
      </c>
      <c r="C287" s="75" t="s">
        <v>299</v>
      </c>
      <c r="D287" s="181" t="s">
        <v>372</v>
      </c>
      <c r="E287" s="185" t="s">
        <v>125</v>
      </c>
      <c r="F287" s="181" t="e">
        <f>'PLANEACION 1'!#REF!</f>
        <v>#REF!</v>
      </c>
      <c r="G287" s="85" t="e">
        <f>'PLANEACION 1'!#REF!</f>
        <v>#REF!</v>
      </c>
      <c r="H287" s="85" t="e">
        <f>'PLANEACION 1'!#REF!</f>
        <v>#REF!</v>
      </c>
      <c r="I287" s="85" t="e">
        <f>'PLANEACION 1'!#REF!</f>
        <v>#REF!</v>
      </c>
      <c r="J287" s="85" t="e">
        <f>'PLANEACION 1'!#REF!</f>
        <v>#REF!</v>
      </c>
      <c r="K287" s="85" t="e">
        <f>'PLANEACION 1'!#REF!</f>
        <v>#REF!</v>
      </c>
    </row>
    <row r="288" spans="1:12" hidden="1" x14ac:dyDescent="0.25">
      <c r="A288" s="77" t="s">
        <v>94</v>
      </c>
      <c r="B288" s="75" t="s">
        <v>193</v>
      </c>
      <c r="C288" s="75" t="s">
        <v>300</v>
      </c>
      <c r="D288" s="185" t="s">
        <v>361</v>
      </c>
      <c r="E288" s="207" t="s">
        <v>420</v>
      </c>
      <c r="F288" s="78" t="str">
        <f>B288</f>
        <v>FUNDACIÓN DE TURISMO DE CUENCA</v>
      </c>
    </row>
  </sheetData>
  <autoFilter ref="J3:J288">
    <filterColumn colId="0">
      <filters>
        <filter val="Nro. 7.1.11.8.01.08.01"/>
        <filter val="Nro. 7.2.23.8,01.08.07"/>
        <filter val="Nro. 7.2.23.8.01.08.04"/>
        <filter val="Nro. 7.2.23.8.01.08.08"/>
        <filter val="Nro. 7.2.23.8.01.08.09"/>
        <filter val="Nro. 7.2.23.8.01.08.10"/>
      </filters>
    </filterColumn>
  </autoFilter>
  <mergeCells count="8">
    <mergeCell ref="H3:H4"/>
    <mergeCell ref="I3:I4"/>
    <mergeCell ref="C3:C4"/>
    <mergeCell ref="A3:A4"/>
    <mergeCell ref="B3:B4"/>
    <mergeCell ref="E3:E4"/>
    <mergeCell ref="F3:F4"/>
    <mergeCell ref="G3:G4"/>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2"/>
  <sheetViews>
    <sheetView topLeftCell="A30" workbookViewId="0">
      <selection activeCell="F42" sqref="F42"/>
    </sheetView>
  </sheetViews>
  <sheetFormatPr baseColWidth="10" defaultRowHeight="15" x14ac:dyDescent="0.25"/>
  <cols>
    <col min="2" max="2" width="18.5703125" customWidth="1"/>
    <col min="3" max="3" width="36.5703125" customWidth="1"/>
    <col min="4" max="4" width="21.42578125" customWidth="1"/>
    <col min="5" max="5" width="20" customWidth="1"/>
    <col min="6" max="6" width="20.5703125" customWidth="1"/>
    <col min="7" max="7" width="20.28515625" customWidth="1"/>
    <col min="8" max="8" width="0" hidden="1" customWidth="1"/>
    <col min="9" max="9" width="11.42578125" style="177"/>
    <col min="10" max="10" width="21.5703125" bestFit="1" customWidth="1"/>
    <col min="11" max="11" width="13.42578125" bestFit="1" customWidth="1"/>
    <col min="13" max="13" width="9.5703125" customWidth="1"/>
    <col min="14" max="14" width="14.5703125" bestFit="1" customWidth="1"/>
  </cols>
  <sheetData>
    <row r="2" spans="2:14" ht="17.25" customHeight="1" x14ac:dyDescent="0.25">
      <c r="B2" s="459" t="s">
        <v>336</v>
      </c>
      <c r="C2" s="459"/>
      <c r="D2" s="459"/>
      <c r="E2" s="459"/>
      <c r="F2" s="459"/>
      <c r="G2" s="459"/>
      <c r="H2" s="459"/>
      <c r="I2" s="170"/>
    </row>
    <row r="4" spans="2:14" ht="26.25" x14ac:dyDescent="0.25">
      <c r="B4" s="121" t="s">
        <v>317</v>
      </c>
      <c r="C4" s="121" t="s">
        <v>269</v>
      </c>
      <c r="D4" s="121" t="s">
        <v>318</v>
      </c>
      <c r="E4" s="121" t="s">
        <v>319</v>
      </c>
      <c r="F4" s="121" t="s">
        <v>320</v>
      </c>
      <c r="G4" s="121" t="s">
        <v>321</v>
      </c>
      <c r="H4" s="122" t="s">
        <v>337</v>
      </c>
      <c r="I4" s="171"/>
    </row>
    <row r="5" spans="2:14" x14ac:dyDescent="0.25">
      <c r="B5" s="75" t="s">
        <v>96</v>
      </c>
      <c r="C5" s="75" t="str">
        <f>'PLANEACION 1'!A1</f>
        <v>DIRECCIÓN DE PLANIFICACIÓN</v>
      </c>
      <c r="D5" s="75"/>
      <c r="E5" s="85" t="e">
        <f>'PLANEACION 1'!#REF!</f>
        <v>#REF!</v>
      </c>
      <c r="F5" s="85" t="e">
        <f>'PLANEACION 1'!#REF!</f>
        <v>#REF!</v>
      </c>
      <c r="G5" s="85"/>
      <c r="H5" s="75"/>
      <c r="I5" s="172"/>
    </row>
    <row r="6" spans="2:14" x14ac:dyDescent="0.25">
      <c r="B6" s="75" t="s">
        <v>96</v>
      </c>
      <c r="C6" s="75" t="str">
        <f>'PLANEACION 1'!A54</f>
        <v>DIRECCION DE AREAS HISTORICAS</v>
      </c>
      <c r="D6" s="75"/>
      <c r="E6" s="85">
        <f>'PLANEACION 1'!C74</f>
        <v>365000</v>
      </c>
      <c r="F6" s="85">
        <f>'PLANEACION 1'!D74</f>
        <v>365000</v>
      </c>
      <c r="G6" s="85">
        <f>'PLANEACION 1'!E74</f>
        <v>0</v>
      </c>
      <c r="H6" s="75"/>
      <c r="I6" s="172"/>
    </row>
    <row r="7" spans="2:14" x14ac:dyDescent="0.25">
      <c r="B7" s="75" t="s">
        <v>96</v>
      </c>
      <c r="C7" s="75" t="str">
        <f>'PLANEACION 1'!A80</f>
        <v>DIRECCION DE AVALUOS Y CATASTRO</v>
      </c>
      <c r="D7" s="75"/>
      <c r="E7" s="85">
        <f>'PLANEACION 1'!C96</f>
        <v>980130</v>
      </c>
      <c r="F7" s="85">
        <f>'PLANEACION 1'!D96</f>
        <v>980130</v>
      </c>
      <c r="G7" s="85">
        <f>'PLANEACION 1'!E96</f>
        <v>0</v>
      </c>
      <c r="H7" s="75"/>
      <c r="I7" s="172"/>
      <c r="K7" s="461"/>
      <c r="L7" s="461"/>
    </row>
    <row r="8" spans="2:14" x14ac:dyDescent="0.25">
      <c r="B8" s="75" t="s">
        <v>96</v>
      </c>
      <c r="C8" s="85" t="str">
        <f>'PLANEACION 1'!A99</f>
        <v>COMICIÓN DE GESTIÓN AMBEINTAL</v>
      </c>
      <c r="D8" s="75"/>
      <c r="E8" s="85">
        <f>'PLANEACION 1'!C110</f>
        <v>122700</v>
      </c>
      <c r="F8" s="85">
        <f>'PLANEACION 1'!D110</f>
        <v>122700</v>
      </c>
      <c r="G8" s="85">
        <f>'PLANEACION 1'!E110</f>
        <v>0</v>
      </c>
      <c r="H8" s="75"/>
      <c r="I8" s="172"/>
      <c r="K8" s="1"/>
      <c r="L8" s="143"/>
      <c r="N8" s="144"/>
    </row>
    <row r="9" spans="2:14" x14ac:dyDescent="0.25">
      <c r="B9" s="75" t="s">
        <v>96</v>
      </c>
      <c r="C9" s="75" t="str">
        <f>'PLANEACION 1'!A116</f>
        <v>DIRECCION DE CONTROL MUNICIPAL</v>
      </c>
      <c r="D9" s="75"/>
      <c r="E9" s="85">
        <f>'PLANEACION 1'!C124</f>
        <v>150000</v>
      </c>
      <c r="F9" s="85">
        <f>'PLANEACION 1'!D124</f>
        <v>150000</v>
      </c>
      <c r="G9" s="85">
        <f>'PLANEACION 1'!E124</f>
        <v>0</v>
      </c>
      <c r="H9" s="75"/>
      <c r="I9" s="172"/>
      <c r="K9" s="70"/>
      <c r="L9" s="141"/>
      <c r="N9" s="142"/>
    </row>
    <row r="10" spans="2:14" x14ac:dyDescent="0.25">
      <c r="B10" s="75" t="s">
        <v>96</v>
      </c>
      <c r="C10" s="75" t="e">
        <f>'PLANEACION 1'!#REF!</f>
        <v>#REF!</v>
      </c>
      <c r="D10" s="75"/>
      <c r="E10" s="85" t="e">
        <f>'PLANEACION 1'!#REF!</f>
        <v>#REF!</v>
      </c>
      <c r="F10" s="85" t="e">
        <f>'PLANEACION 1'!#REF!</f>
        <v>#REF!</v>
      </c>
      <c r="G10" s="85" t="e">
        <f>'PLANEACION 1'!#REF!</f>
        <v>#REF!</v>
      </c>
      <c r="H10" s="75"/>
      <c r="I10" s="172"/>
      <c r="K10" s="70"/>
      <c r="L10" s="141"/>
      <c r="N10" s="142"/>
    </row>
    <row r="11" spans="2:14" x14ac:dyDescent="0.25">
      <c r="B11" s="75" t="s">
        <v>96</v>
      </c>
      <c r="C11" s="75" t="e">
        <f>'PLANEACION 1'!#REF!</f>
        <v>#REF!</v>
      </c>
      <c r="D11" s="75"/>
      <c r="E11" s="85" t="e">
        <f>'PLANEACION 1'!#REF!</f>
        <v>#REF!</v>
      </c>
      <c r="F11" s="85" t="e">
        <f>'PLANEACION 1'!#REF!</f>
        <v>#REF!</v>
      </c>
      <c r="G11" s="85" t="e">
        <f>'PLANEACION 1'!#REF!</f>
        <v>#REF!</v>
      </c>
      <c r="H11" s="75"/>
      <c r="I11" s="172"/>
      <c r="K11" s="70"/>
      <c r="L11" s="141"/>
      <c r="N11" s="142"/>
    </row>
    <row r="12" spans="2:14" ht="26.25" x14ac:dyDescent="0.25">
      <c r="B12" s="75" t="s">
        <v>96</v>
      </c>
      <c r="C12" s="75"/>
      <c r="D12" s="76" t="str">
        <f>'PLANEACION 1'!A130</f>
        <v xml:space="preserve">TRANSFERENCIA A LA  FUNDACIÓN EL BARRANCO </v>
      </c>
      <c r="E12" s="85">
        <f>'PLANEACION 1'!C136</f>
        <v>616233</v>
      </c>
      <c r="F12" s="85">
        <f>'PLANEACION 1'!D136</f>
        <v>616233</v>
      </c>
      <c r="G12" s="85">
        <f>'PLANEACION 1'!E136</f>
        <v>0</v>
      </c>
      <c r="H12" s="75"/>
      <c r="I12" s="172"/>
      <c r="K12" s="70"/>
    </row>
    <row r="13" spans="2:14" x14ac:dyDescent="0.25">
      <c r="B13" s="123"/>
      <c r="C13" s="123" t="s">
        <v>322</v>
      </c>
      <c r="D13" s="123"/>
      <c r="E13" s="124" t="e">
        <f>SUM(E5:E12)</f>
        <v>#REF!</v>
      </c>
      <c r="F13" s="124" t="e">
        <f t="shared" ref="F13:G13" si="0">SUM(F5:F12)</f>
        <v>#REF!</v>
      </c>
      <c r="G13" s="124" t="e">
        <f t="shared" si="0"/>
        <v>#REF!</v>
      </c>
      <c r="H13" s="125" t="e">
        <f>F13/F39*100</f>
        <v>#REF!</v>
      </c>
      <c r="I13" s="173"/>
    </row>
    <row r="14" spans="2:14" ht="19.5" customHeight="1" x14ac:dyDescent="0.25">
      <c r="B14" s="76" t="s">
        <v>94</v>
      </c>
      <c r="C14" s="75" t="s">
        <v>94</v>
      </c>
      <c r="D14" s="75"/>
      <c r="E14" s="85" t="e">
        <f>#REF!</f>
        <v>#REF!</v>
      </c>
      <c r="F14" s="88" t="e">
        <f>#REF!</f>
        <v>#REF!</v>
      </c>
      <c r="G14" s="85" t="e">
        <f>#REF!</f>
        <v>#REF!</v>
      </c>
      <c r="H14" s="134"/>
      <c r="I14" s="172"/>
    </row>
    <row r="15" spans="2:14" ht="20.25" customHeight="1" x14ac:dyDescent="0.25">
      <c r="B15" s="76" t="s">
        <v>94</v>
      </c>
      <c r="C15" s="75" t="s">
        <v>323</v>
      </c>
      <c r="D15" s="75"/>
      <c r="E15" s="85" t="e">
        <f>#REF!</f>
        <v>#REF!</v>
      </c>
      <c r="F15" s="88" t="e">
        <f>#REF!</f>
        <v>#REF!</v>
      </c>
      <c r="G15" s="85" t="e">
        <f>#REF!</f>
        <v>#REF!</v>
      </c>
      <c r="H15" s="134"/>
      <c r="I15" s="172"/>
    </row>
    <row r="16" spans="2:14" ht="20.25" customHeight="1" x14ac:dyDescent="0.25">
      <c r="B16" s="76" t="s">
        <v>94</v>
      </c>
      <c r="C16" s="75" t="s">
        <v>324</v>
      </c>
      <c r="D16" s="75"/>
      <c r="E16" s="85" t="e">
        <f>#REF!</f>
        <v>#REF!</v>
      </c>
      <c r="F16" s="88" t="e">
        <f>#REF!</f>
        <v>#REF!</v>
      </c>
      <c r="G16" s="85" t="e">
        <f>#REF!</f>
        <v>#REF!</v>
      </c>
      <c r="H16" s="134"/>
      <c r="I16" s="172"/>
    </row>
    <row r="17" spans="2:10" ht="21.75" customHeight="1" x14ac:dyDescent="0.25">
      <c r="B17" s="76" t="s">
        <v>94</v>
      </c>
      <c r="C17" s="75" t="s">
        <v>325</v>
      </c>
      <c r="D17" s="75"/>
      <c r="E17" s="85" t="e">
        <f>#REF!</f>
        <v>#REF!</v>
      </c>
      <c r="F17" s="88" t="e">
        <f>#REF!</f>
        <v>#REF!</v>
      </c>
      <c r="G17" s="85" t="e">
        <f>#REF!</f>
        <v>#REF!</v>
      </c>
      <c r="H17" s="134"/>
      <c r="I17" s="172"/>
    </row>
    <row r="18" spans="2:10" ht="18" customHeight="1" x14ac:dyDescent="0.25">
      <c r="B18" s="76" t="s">
        <v>94</v>
      </c>
      <c r="C18" s="75" t="s">
        <v>326</v>
      </c>
      <c r="D18" s="75"/>
      <c r="E18" s="85" t="e">
        <f>#REF!</f>
        <v>#REF!</v>
      </c>
      <c r="F18" s="88" t="e">
        <f>#REF!</f>
        <v>#REF!</v>
      </c>
      <c r="G18" s="85" t="e">
        <f>#REF!</f>
        <v>#REF!</v>
      </c>
      <c r="H18" s="134"/>
      <c r="I18" s="172"/>
    </row>
    <row r="19" spans="2:10" ht="25.5" customHeight="1" x14ac:dyDescent="0.25">
      <c r="B19" s="76" t="s">
        <v>94</v>
      </c>
      <c r="C19" s="75"/>
      <c r="D19" s="76" t="s">
        <v>327</v>
      </c>
      <c r="E19" s="85" t="e">
        <f>#REF!</f>
        <v>#REF!</v>
      </c>
      <c r="F19" s="88" t="e">
        <f>#REF!</f>
        <v>#REF!</v>
      </c>
      <c r="G19" s="85" t="e">
        <f>#REF!</f>
        <v>#REF!</v>
      </c>
      <c r="H19" s="134"/>
      <c r="I19" s="172"/>
    </row>
    <row r="20" spans="2:10" ht="22.5" customHeight="1" x14ac:dyDescent="0.25">
      <c r="B20" s="76" t="s">
        <v>94</v>
      </c>
      <c r="C20" s="75"/>
      <c r="D20" s="75" t="s">
        <v>191</v>
      </c>
      <c r="E20" s="85" t="e">
        <f>F20</f>
        <v>#REF!</v>
      </c>
      <c r="F20" s="88" t="e">
        <f>#REF!</f>
        <v>#REF!</v>
      </c>
      <c r="G20" s="85"/>
      <c r="H20" s="134"/>
      <c r="I20" s="172"/>
    </row>
    <row r="21" spans="2:10" ht="24.75" customHeight="1" x14ac:dyDescent="0.25">
      <c r="B21" s="76" t="s">
        <v>94</v>
      </c>
      <c r="C21" s="75"/>
      <c r="D21" s="76" t="s">
        <v>192</v>
      </c>
      <c r="E21" s="85" t="e">
        <f>F21</f>
        <v>#REF!</v>
      </c>
      <c r="F21" s="88" t="e">
        <f>#REF!</f>
        <v>#REF!</v>
      </c>
      <c r="G21" s="85"/>
      <c r="H21" s="134"/>
      <c r="I21" s="172"/>
    </row>
    <row r="22" spans="2:10" ht="15" customHeight="1" x14ac:dyDescent="0.25">
      <c r="B22" s="76" t="s">
        <v>94</v>
      </c>
      <c r="C22" s="75"/>
      <c r="D22" s="75" t="s">
        <v>328</v>
      </c>
      <c r="E22" s="85" t="e">
        <f>F22</f>
        <v>#REF!</v>
      </c>
      <c r="F22" s="88" t="e">
        <f>#REF!</f>
        <v>#REF!</v>
      </c>
      <c r="G22" s="85"/>
      <c r="H22" s="134"/>
      <c r="I22" s="172"/>
    </row>
    <row r="23" spans="2:10" ht="26.25" x14ac:dyDescent="0.25">
      <c r="B23" s="123"/>
      <c r="C23" s="178" t="s">
        <v>329</v>
      </c>
      <c r="D23" s="123"/>
      <c r="E23" s="124" t="e">
        <f>SUM(E14:E22)</f>
        <v>#REF!</v>
      </c>
      <c r="F23" s="125" t="e">
        <f t="shared" ref="F23:G23" si="1">SUM(F14:F22)</f>
        <v>#REF!</v>
      </c>
      <c r="G23" s="124" t="e">
        <f t="shared" si="1"/>
        <v>#REF!</v>
      </c>
      <c r="H23" s="135" t="e">
        <f>F23/F39*100</f>
        <v>#REF!</v>
      </c>
      <c r="I23" s="173"/>
    </row>
    <row r="24" spans="2:10" x14ac:dyDescent="0.25">
      <c r="B24" s="75" t="s">
        <v>95</v>
      </c>
      <c r="C24" s="75" t="s">
        <v>330</v>
      </c>
      <c r="D24" s="75"/>
      <c r="E24" s="85">
        <f>'GOBIERNO 1'!D9+'GOBIERNO 1'!D10</f>
        <v>288800</v>
      </c>
      <c r="F24" s="85">
        <f>'GOBIERNO 1'!E9+'GOBIERNO 1'!E10</f>
        <v>130000</v>
      </c>
      <c r="G24" s="85">
        <f>'GOBIERNO 1'!F9</f>
        <v>158800</v>
      </c>
      <c r="H24" s="134"/>
      <c r="I24" s="172"/>
    </row>
    <row r="25" spans="2:10" x14ac:dyDescent="0.25">
      <c r="B25" s="75" t="s">
        <v>95</v>
      </c>
      <c r="C25" s="75" t="s">
        <v>275</v>
      </c>
      <c r="D25" s="75"/>
      <c r="E25" s="85">
        <f>'GOBIERNO 1'!D60</f>
        <v>803336.44</v>
      </c>
      <c r="F25" s="88">
        <f>'GOBIERNO 1'!E60</f>
        <v>703336.44</v>
      </c>
      <c r="G25" s="85">
        <f>'GOBIERNO 1'!F60</f>
        <v>100000</v>
      </c>
      <c r="H25" s="134"/>
      <c r="I25" s="172"/>
    </row>
    <row r="26" spans="2:10" x14ac:dyDescent="0.25">
      <c r="B26" s="75" t="s">
        <v>95</v>
      </c>
      <c r="C26" s="75"/>
      <c r="D26" s="75" t="s">
        <v>277</v>
      </c>
      <c r="E26" s="85">
        <f>'GOBIERNO 1'!D77</f>
        <v>425000</v>
      </c>
      <c r="F26" s="88">
        <f>'GOBIERNO 1'!E77</f>
        <v>90000</v>
      </c>
      <c r="G26" s="85">
        <f>'GOBIERNO 1'!F77</f>
        <v>335000</v>
      </c>
      <c r="H26" s="134"/>
      <c r="I26" s="172"/>
      <c r="J26" s="70"/>
    </row>
    <row r="27" spans="2:10" x14ac:dyDescent="0.25">
      <c r="B27" s="75" t="s">
        <v>95</v>
      </c>
      <c r="C27" s="75"/>
      <c r="D27" s="75" t="s">
        <v>331</v>
      </c>
      <c r="E27" s="85">
        <f>'GOBIERNO 1'!D98</f>
        <v>1221513.42</v>
      </c>
      <c r="F27" s="85">
        <f>'GOBIERNO 1'!E98</f>
        <v>1221513.42</v>
      </c>
      <c r="G27" s="85">
        <f>'GOBIERNO 1'!F98</f>
        <v>0</v>
      </c>
      <c r="H27" s="134"/>
      <c r="I27" s="172"/>
    </row>
    <row r="28" spans="2:10" x14ac:dyDescent="0.25">
      <c r="B28" s="75" t="s">
        <v>95</v>
      </c>
      <c r="C28" s="75" t="s">
        <v>332</v>
      </c>
      <c r="D28" s="75"/>
      <c r="E28" s="85">
        <f>'GOBIERNO 1'!D137</f>
        <v>1136124</v>
      </c>
      <c r="F28" s="88">
        <f>'GOBIERNO 1'!E137</f>
        <v>1136124</v>
      </c>
      <c r="G28" s="85">
        <f>'GOBIERNO 1'!F137</f>
        <v>0</v>
      </c>
      <c r="H28" s="134"/>
      <c r="I28" s="172"/>
    </row>
    <row r="29" spans="2:10" x14ac:dyDescent="0.25">
      <c r="B29" s="75" t="s">
        <v>95</v>
      </c>
      <c r="C29" s="75" t="s">
        <v>280</v>
      </c>
      <c r="D29" s="75"/>
      <c r="E29" s="85">
        <f>'GOBIERNO 1'!D154</f>
        <v>30000</v>
      </c>
      <c r="F29" s="88">
        <f>'GOBIERNO 1'!E154</f>
        <v>30000</v>
      </c>
      <c r="G29" s="85">
        <f>'GOBIERNO 1'!F154</f>
        <v>0</v>
      </c>
      <c r="H29" s="134"/>
      <c r="I29" s="172"/>
    </row>
    <row r="30" spans="2:10" x14ac:dyDescent="0.25">
      <c r="B30" s="75" t="s">
        <v>95</v>
      </c>
      <c r="C30" s="75" t="s">
        <v>281</v>
      </c>
      <c r="D30" s="75"/>
      <c r="E30" s="85">
        <f>'GOBIERNO 1'!D170</f>
        <v>175200</v>
      </c>
      <c r="F30" s="88">
        <f>'GOBIERNO 1'!E170</f>
        <v>175200</v>
      </c>
      <c r="G30" s="85">
        <f>'GOBIERNO 1'!F170</f>
        <v>0</v>
      </c>
      <c r="H30" s="134"/>
      <c r="I30" s="172"/>
    </row>
    <row r="31" spans="2:10" x14ac:dyDescent="0.25">
      <c r="B31" s="123"/>
      <c r="C31" s="123" t="s">
        <v>333</v>
      </c>
      <c r="D31" s="123"/>
      <c r="E31" s="124">
        <f>SUM(E24:E30)</f>
        <v>4079973.86</v>
      </c>
      <c r="F31" s="125">
        <f t="shared" ref="F31:G31" si="2">SUM(F24:F30)</f>
        <v>3486173.86</v>
      </c>
      <c r="G31" s="124">
        <f t="shared" si="2"/>
        <v>593800</v>
      </c>
      <c r="H31" s="136" t="e">
        <f>F31/F39*100</f>
        <v>#REF!</v>
      </c>
      <c r="I31" s="173"/>
      <c r="J31" s="70"/>
    </row>
    <row r="32" spans="2:10" x14ac:dyDescent="0.25">
      <c r="B32" s="126" t="s">
        <v>93</v>
      </c>
      <c r="C32" s="126" t="s">
        <v>315</v>
      </c>
      <c r="D32" s="75"/>
      <c r="E32" s="85">
        <f>MOVILIDAD!F14</f>
        <v>382000</v>
      </c>
      <c r="F32" s="88">
        <f>MOVILIDAD!G14</f>
        <v>382000</v>
      </c>
      <c r="G32" s="85"/>
      <c r="H32" s="460"/>
      <c r="I32" s="174"/>
    </row>
    <row r="33" spans="2:9" x14ac:dyDescent="0.25">
      <c r="B33" s="74"/>
      <c r="C33" s="126" t="s">
        <v>316</v>
      </c>
      <c r="D33" s="75"/>
      <c r="E33" s="85">
        <f>MOVILIDAD!F15</f>
        <v>80567942.530000001</v>
      </c>
      <c r="F33" s="88">
        <f>MOVILIDAD!G15</f>
        <v>80567942.530000001</v>
      </c>
      <c r="G33" s="85">
        <v>70914658</v>
      </c>
      <c r="H33" s="460"/>
      <c r="I33" s="174"/>
    </row>
    <row r="34" spans="2:9" ht="15.75" thickBot="1" x14ac:dyDescent="0.3">
      <c r="B34" s="123"/>
      <c r="C34" s="123" t="s">
        <v>334</v>
      </c>
      <c r="D34" s="127"/>
      <c r="E34" s="128">
        <f>SUM(E32:E33)</f>
        <v>80949942.530000001</v>
      </c>
      <c r="F34" s="129">
        <f t="shared" ref="F34:G34" si="3">SUM(F32:F33)</f>
        <v>80949942.530000001</v>
      </c>
      <c r="G34" s="124">
        <f t="shared" si="3"/>
        <v>70914658</v>
      </c>
      <c r="H34" s="137" t="e">
        <f>F34/F39*100</f>
        <v>#REF!</v>
      </c>
      <c r="I34" s="173"/>
    </row>
    <row r="35" spans="2:9" x14ac:dyDescent="0.25">
      <c r="B35" s="74" t="s">
        <v>92</v>
      </c>
      <c r="C35" s="126" t="s">
        <v>386</v>
      </c>
      <c r="D35" s="74"/>
      <c r="E35" s="130">
        <f>INFRAESTRUCTURA!B71</f>
        <v>52610964.270000003</v>
      </c>
      <c r="F35" s="130">
        <f>INFRAESTRUCTURA!C71</f>
        <v>30422633</v>
      </c>
      <c r="G35" s="169">
        <f>INFRAESTRUCTURA!D71</f>
        <v>22188331.27</v>
      </c>
      <c r="H35" s="131"/>
      <c r="I35" s="175"/>
    </row>
    <row r="36" spans="2:9" x14ac:dyDescent="0.25">
      <c r="B36" s="74"/>
      <c r="C36" s="74"/>
      <c r="D36" s="74"/>
      <c r="E36" s="130"/>
      <c r="F36" s="130"/>
      <c r="G36" s="169"/>
      <c r="H36" s="131"/>
      <c r="I36" s="175"/>
    </row>
    <row r="37" spans="2:9" x14ac:dyDescent="0.25">
      <c r="B37" s="123"/>
      <c r="C37" s="123" t="s">
        <v>338</v>
      </c>
      <c r="D37" s="123"/>
      <c r="E37" s="124">
        <f>SUM(E35:E36)</f>
        <v>52610964.270000003</v>
      </c>
      <c r="F37" s="125">
        <f t="shared" ref="F37" si="4">SUM(F35:F36)</f>
        <v>30422633</v>
      </c>
      <c r="G37" s="124">
        <f t="shared" ref="G37" si="5">SUM(G35:G36)</f>
        <v>22188331.27</v>
      </c>
      <c r="H37" s="138" t="e">
        <f>F37/F39*100</f>
        <v>#REF!</v>
      </c>
      <c r="I37" s="173"/>
    </row>
    <row r="38" spans="2:9" x14ac:dyDescent="0.25">
      <c r="B38" s="74"/>
      <c r="C38" s="74"/>
      <c r="D38" s="74"/>
      <c r="E38" s="130"/>
      <c r="F38" s="130"/>
      <c r="G38" s="130"/>
      <c r="H38" s="74"/>
      <c r="I38" s="176"/>
    </row>
    <row r="39" spans="2:9" x14ac:dyDescent="0.25">
      <c r="B39" s="132"/>
      <c r="C39" s="132" t="s">
        <v>335</v>
      </c>
      <c r="D39" s="132"/>
      <c r="E39" s="133" t="e">
        <f t="shared" ref="E39:G39" si="6">E37+E34+E31+E23+E13</f>
        <v>#REF!</v>
      </c>
      <c r="F39" s="133" t="e">
        <f>F37+F34+F31+F23+F13</f>
        <v>#REF!</v>
      </c>
      <c r="G39" s="133" t="e">
        <f t="shared" si="6"/>
        <v>#REF!</v>
      </c>
      <c r="H39" s="133" t="e">
        <f>H37+H34+H31+H23+H13</f>
        <v>#REF!</v>
      </c>
      <c r="I39" s="173"/>
    </row>
    <row r="41" spans="2:9" x14ac:dyDescent="0.25">
      <c r="F41" s="70"/>
      <c r="G41" s="70"/>
    </row>
    <row r="42" spans="2:9" x14ac:dyDescent="0.25">
      <c r="F42" s="70"/>
    </row>
  </sheetData>
  <mergeCells count="3">
    <mergeCell ref="B2:H2"/>
    <mergeCell ref="H32:H33"/>
    <mergeCell ref="K7:L7"/>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I177"/>
  <sheetViews>
    <sheetView topLeftCell="A81" workbookViewId="0">
      <selection activeCell="G95" sqref="G95:H95"/>
    </sheetView>
  </sheetViews>
  <sheetFormatPr baseColWidth="10" defaultRowHeight="15" x14ac:dyDescent="0.25"/>
  <cols>
    <col min="2" max="2" width="15.85546875" customWidth="1"/>
    <col min="3" max="3" width="61" customWidth="1"/>
    <col min="4" max="4" width="13.85546875" customWidth="1"/>
    <col min="5" max="5" width="14.28515625" customWidth="1"/>
    <col min="6" max="6" width="14.5703125" customWidth="1"/>
  </cols>
  <sheetData>
    <row r="2" spans="2:8" ht="15.75" thickBot="1" x14ac:dyDescent="0.3"/>
    <row r="3" spans="2:8" x14ac:dyDescent="0.25">
      <c r="B3" s="479" t="s">
        <v>274</v>
      </c>
      <c r="C3" s="480"/>
      <c r="D3" s="480"/>
      <c r="E3" s="480"/>
      <c r="F3" s="481"/>
    </row>
    <row r="4" spans="2:8" ht="15.75" thickBot="1" x14ac:dyDescent="0.3">
      <c r="B4" s="482"/>
      <c r="C4" s="483"/>
      <c r="D4" s="483"/>
      <c r="E4" s="483"/>
      <c r="F4" s="484"/>
    </row>
    <row r="5" spans="2:8" x14ac:dyDescent="0.25">
      <c r="B5" s="462" t="s">
        <v>0</v>
      </c>
      <c r="C5" s="464" t="s">
        <v>1</v>
      </c>
      <c r="D5" s="466" t="s">
        <v>2</v>
      </c>
      <c r="E5" s="468" t="s">
        <v>3</v>
      </c>
      <c r="F5" s="470" t="s">
        <v>4</v>
      </c>
    </row>
    <row r="6" spans="2:8" x14ac:dyDescent="0.25">
      <c r="B6" s="463"/>
      <c r="C6" s="465"/>
      <c r="D6" s="467"/>
      <c r="E6" s="469"/>
      <c r="F6" s="467"/>
    </row>
    <row r="7" spans="2:8" ht="33" customHeight="1" x14ac:dyDescent="0.25">
      <c r="B7" s="47"/>
      <c r="C7" s="161"/>
      <c r="D7" s="162"/>
      <c r="E7" s="162"/>
      <c r="F7" s="162"/>
    </row>
    <row r="8" spans="2:8" ht="18" customHeight="1" x14ac:dyDescent="0.25">
      <c r="B8" s="47"/>
      <c r="C8" s="161"/>
      <c r="D8" s="162"/>
      <c r="E8" s="162"/>
      <c r="F8" s="162"/>
    </row>
    <row r="9" spans="2:8" ht="18" customHeight="1" x14ac:dyDescent="0.25">
      <c r="B9" s="140"/>
      <c r="C9" s="163" t="s">
        <v>402</v>
      </c>
      <c r="D9" s="162">
        <f>SUM(E9:F9)</f>
        <v>288800</v>
      </c>
      <c r="E9" s="162">
        <v>130000</v>
      </c>
      <c r="F9" s="162">
        <v>158800</v>
      </c>
      <c r="G9" t="s">
        <v>516</v>
      </c>
      <c r="H9" s="70" t="s">
        <v>517</v>
      </c>
    </row>
    <row r="10" spans="2:8" ht="41.25" customHeight="1" x14ac:dyDescent="0.25">
      <c r="B10" s="47"/>
      <c r="C10" s="46"/>
      <c r="D10" s="4"/>
      <c r="E10" s="4"/>
      <c r="F10" s="155"/>
      <c r="H10" s="113"/>
    </row>
    <row r="11" spans="2:8" x14ac:dyDescent="0.25">
      <c r="B11" s="47"/>
      <c r="C11" s="53"/>
      <c r="D11" s="159"/>
      <c r="E11" s="159"/>
      <c r="F11" s="159"/>
    </row>
    <row r="12" spans="2:8" x14ac:dyDescent="0.25">
      <c r="B12" s="54" t="s">
        <v>7</v>
      </c>
      <c r="C12" s="55"/>
      <c r="D12" s="56">
        <f>SUM(D7:D11)</f>
        <v>288800</v>
      </c>
      <c r="E12" s="56">
        <f>SUM(E7:E11)</f>
        <v>130000</v>
      </c>
      <c r="F12" s="56">
        <f>SUM(F7:F11)</f>
        <v>158800</v>
      </c>
    </row>
    <row r="13" spans="2:8" x14ac:dyDescent="0.25">
      <c r="B13" s="485" t="s">
        <v>89</v>
      </c>
      <c r="C13" s="510"/>
      <c r="D13" s="487">
        <f>D12</f>
        <v>288800</v>
      </c>
      <c r="E13" s="487">
        <f>E12</f>
        <v>130000</v>
      </c>
      <c r="F13" s="489">
        <f>F12</f>
        <v>158800</v>
      </c>
    </row>
    <row r="14" spans="2:8" ht="15.75" thickBot="1" x14ac:dyDescent="0.3">
      <c r="B14" s="486"/>
      <c r="C14" s="511"/>
      <c r="D14" s="488"/>
      <c r="E14" s="488"/>
      <c r="F14" s="490"/>
    </row>
    <row r="38" spans="2:8" ht="15.75" thickBot="1" x14ac:dyDescent="0.3"/>
    <row r="39" spans="2:8" x14ac:dyDescent="0.25">
      <c r="B39" s="479" t="s">
        <v>275</v>
      </c>
      <c r="C39" s="480"/>
      <c r="D39" s="480"/>
      <c r="E39" s="480"/>
      <c r="F39" s="481"/>
    </row>
    <row r="40" spans="2:8" ht="15.75" thickBot="1" x14ac:dyDescent="0.3">
      <c r="B40" s="482"/>
      <c r="C40" s="483"/>
      <c r="D40" s="483"/>
      <c r="E40" s="483"/>
      <c r="F40" s="484"/>
    </row>
    <row r="41" spans="2:8" x14ac:dyDescent="0.25">
      <c r="B41" s="462" t="s">
        <v>0</v>
      </c>
      <c r="C41" s="464" t="s">
        <v>1</v>
      </c>
      <c r="D41" s="466" t="s">
        <v>2</v>
      </c>
      <c r="E41" s="468" t="s">
        <v>3</v>
      </c>
      <c r="F41" s="470" t="s">
        <v>4</v>
      </c>
    </row>
    <row r="42" spans="2:8" x14ac:dyDescent="0.25">
      <c r="B42" s="463"/>
      <c r="C42" s="465"/>
      <c r="D42" s="467"/>
      <c r="E42" s="469"/>
      <c r="F42" s="467"/>
    </row>
    <row r="43" spans="2:8" ht="45" customHeight="1" x14ac:dyDescent="0.25">
      <c r="B43" s="47"/>
      <c r="C43" s="114" t="s">
        <v>77</v>
      </c>
      <c r="D43" s="57">
        <f>SUM(D44:D59)</f>
        <v>803336.44</v>
      </c>
      <c r="E43" s="57">
        <f>SUM(E44:E59)</f>
        <v>703336.44</v>
      </c>
      <c r="F43" s="57">
        <f>SUM(F44:F59)</f>
        <v>100000</v>
      </c>
    </row>
    <row r="44" spans="2:8" ht="33" customHeight="1" x14ac:dyDescent="0.25">
      <c r="B44" s="47"/>
      <c r="C44" s="58" t="s">
        <v>155</v>
      </c>
      <c r="D44" s="59">
        <v>42000</v>
      </c>
      <c r="E44" s="60">
        <f t="shared" ref="E44:E52" si="0">D44</f>
        <v>42000</v>
      </c>
      <c r="F44" s="57"/>
      <c r="G44" t="s">
        <v>518</v>
      </c>
      <c r="H44" t="s">
        <v>519</v>
      </c>
    </row>
    <row r="45" spans="2:8" ht="31.5" customHeight="1" x14ac:dyDescent="0.25">
      <c r="B45" s="47"/>
      <c r="C45" s="58" t="s">
        <v>156</v>
      </c>
      <c r="D45" s="59">
        <v>11000</v>
      </c>
      <c r="E45" s="60">
        <f t="shared" si="0"/>
        <v>11000</v>
      </c>
      <c r="F45" s="57"/>
      <c r="G45" t="s">
        <v>518</v>
      </c>
      <c r="H45" t="s">
        <v>519</v>
      </c>
    </row>
    <row r="46" spans="2:8" ht="30" customHeight="1" x14ac:dyDescent="0.25">
      <c r="B46" s="47"/>
      <c r="C46" s="58" t="s">
        <v>157</v>
      </c>
      <c r="D46" s="59">
        <v>12000</v>
      </c>
      <c r="E46" s="60">
        <f t="shared" si="0"/>
        <v>12000</v>
      </c>
      <c r="F46" s="57"/>
      <c r="G46" t="s">
        <v>518</v>
      </c>
      <c r="H46" t="s">
        <v>519</v>
      </c>
    </row>
    <row r="47" spans="2:8" ht="27.75" customHeight="1" x14ac:dyDescent="0.25">
      <c r="B47" s="47"/>
      <c r="C47" s="58" t="s">
        <v>158</v>
      </c>
      <c r="D47" s="59">
        <v>15000</v>
      </c>
      <c r="E47" s="60">
        <f t="shared" si="0"/>
        <v>15000</v>
      </c>
      <c r="F47" s="57"/>
      <c r="G47" t="s">
        <v>518</v>
      </c>
      <c r="H47" t="s">
        <v>519</v>
      </c>
    </row>
    <row r="48" spans="2:8" ht="14.25" customHeight="1" x14ac:dyDescent="0.25">
      <c r="B48" s="47"/>
      <c r="C48" s="61" t="s">
        <v>159</v>
      </c>
      <c r="D48" s="59">
        <v>18000</v>
      </c>
      <c r="E48" s="60">
        <f t="shared" si="0"/>
        <v>18000</v>
      </c>
      <c r="F48" s="57"/>
      <c r="G48" t="s">
        <v>518</v>
      </c>
      <c r="H48" t="s">
        <v>519</v>
      </c>
    </row>
    <row r="49" spans="2:8" ht="33.75" customHeight="1" x14ac:dyDescent="0.25">
      <c r="B49" s="47"/>
      <c r="C49" s="58" t="s">
        <v>160</v>
      </c>
      <c r="D49" s="62">
        <f>E49</f>
        <v>46799</v>
      </c>
      <c r="E49" s="60">
        <v>46799</v>
      </c>
      <c r="F49" s="57"/>
      <c r="G49" t="s">
        <v>518</v>
      </c>
      <c r="H49" t="s">
        <v>519</v>
      </c>
    </row>
    <row r="50" spans="2:8" ht="15" customHeight="1" x14ac:dyDescent="0.25">
      <c r="B50" s="47"/>
      <c r="C50" s="61" t="s">
        <v>161</v>
      </c>
      <c r="D50" s="59">
        <v>18000</v>
      </c>
      <c r="E50" s="60">
        <f t="shared" si="0"/>
        <v>18000</v>
      </c>
      <c r="F50" s="57"/>
      <c r="G50" t="s">
        <v>518</v>
      </c>
      <c r="H50" t="s">
        <v>519</v>
      </c>
    </row>
    <row r="51" spans="2:8" ht="36.75" customHeight="1" x14ac:dyDescent="0.25">
      <c r="B51" s="47"/>
      <c r="C51" s="58" t="s">
        <v>162</v>
      </c>
      <c r="D51" s="59">
        <v>14000</v>
      </c>
      <c r="E51" s="60">
        <f t="shared" si="0"/>
        <v>14000</v>
      </c>
      <c r="F51" s="57"/>
      <c r="G51" t="s">
        <v>518</v>
      </c>
      <c r="H51" t="s">
        <v>519</v>
      </c>
    </row>
    <row r="52" spans="2:8" ht="36" customHeight="1" x14ac:dyDescent="0.25">
      <c r="B52" s="47"/>
      <c r="C52" s="58" t="s">
        <v>163</v>
      </c>
      <c r="D52" s="59">
        <v>5000</v>
      </c>
      <c r="E52" s="60">
        <f t="shared" si="0"/>
        <v>5000</v>
      </c>
      <c r="F52" s="57"/>
      <c r="G52" t="s">
        <v>518</v>
      </c>
      <c r="H52" t="s">
        <v>519</v>
      </c>
    </row>
    <row r="53" spans="2:8" ht="15" customHeight="1" x14ac:dyDescent="0.25">
      <c r="B53" s="47"/>
      <c r="C53" s="58" t="s">
        <v>164</v>
      </c>
      <c r="D53" s="59">
        <v>90000</v>
      </c>
      <c r="E53" s="60">
        <v>50000</v>
      </c>
      <c r="F53" s="57">
        <v>40000</v>
      </c>
      <c r="G53" t="s">
        <v>518</v>
      </c>
      <c r="H53" t="s">
        <v>519</v>
      </c>
    </row>
    <row r="54" spans="2:8" hidden="1" x14ac:dyDescent="0.25">
      <c r="B54" s="47"/>
      <c r="C54" s="61" t="s">
        <v>165</v>
      </c>
      <c r="D54" s="59"/>
      <c r="E54" s="60"/>
      <c r="F54" s="48"/>
      <c r="G54" t="s">
        <v>518</v>
      </c>
      <c r="H54" t="s">
        <v>519</v>
      </c>
    </row>
    <row r="55" spans="2:8" x14ac:dyDescent="0.25">
      <c r="B55" s="47"/>
      <c r="C55" s="61" t="s">
        <v>166</v>
      </c>
      <c r="D55" s="115">
        <v>50000</v>
      </c>
      <c r="E55" s="60">
        <f>D55</f>
        <v>50000</v>
      </c>
      <c r="F55" s="48"/>
      <c r="G55" t="s">
        <v>518</v>
      </c>
      <c r="H55" t="s">
        <v>519</v>
      </c>
    </row>
    <row r="56" spans="2:8" ht="20.25" customHeight="1" x14ac:dyDescent="0.25">
      <c r="B56" s="47"/>
      <c r="C56" s="58" t="s">
        <v>167</v>
      </c>
      <c r="D56" s="115">
        <v>100000</v>
      </c>
      <c r="E56" s="60">
        <v>50000</v>
      </c>
      <c r="F56" s="48">
        <v>50000</v>
      </c>
      <c r="G56" t="s">
        <v>518</v>
      </c>
      <c r="H56" t="s">
        <v>519</v>
      </c>
    </row>
    <row r="57" spans="2:8" ht="30" x14ac:dyDescent="0.25">
      <c r="B57" s="47"/>
      <c r="C57" s="58" t="s">
        <v>168</v>
      </c>
      <c r="D57" s="115">
        <v>10000</v>
      </c>
      <c r="E57" s="60">
        <f>D57</f>
        <v>10000</v>
      </c>
      <c r="F57" s="48"/>
      <c r="G57" t="s">
        <v>518</v>
      </c>
      <c r="H57" t="s">
        <v>519</v>
      </c>
    </row>
    <row r="58" spans="2:8" ht="30" x14ac:dyDescent="0.25">
      <c r="B58" s="47"/>
      <c r="C58" s="58" t="s">
        <v>169</v>
      </c>
      <c r="D58" s="115">
        <v>50000</v>
      </c>
      <c r="E58" s="60">
        <v>40000</v>
      </c>
      <c r="F58" s="48">
        <v>10000</v>
      </c>
      <c r="G58" t="s">
        <v>518</v>
      </c>
      <c r="H58" t="s">
        <v>519</v>
      </c>
    </row>
    <row r="59" spans="2:8" x14ac:dyDescent="0.25">
      <c r="C59" s="61" t="s">
        <v>276</v>
      </c>
      <c r="D59" s="115">
        <f>E59</f>
        <v>321537.44</v>
      </c>
      <c r="E59" s="60">
        <v>321537.44</v>
      </c>
      <c r="F59" s="9"/>
      <c r="G59" t="s">
        <v>518</v>
      </c>
      <c r="H59" t="s">
        <v>519</v>
      </c>
    </row>
    <row r="60" spans="2:8" x14ac:dyDescent="0.25">
      <c r="B60" s="71" t="s">
        <v>7</v>
      </c>
      <c r="C60" s="116"/>
      <c r="D60" s="117">
        <f>SUM(D44:D59)</f>
        <v>803336.44</v>
      </c>
      <c r="E60" s="117">
        <f>SUM(E44:E59)</f>
        <v>703336.44</v>
      </c>
      <c r="F60" s="117">
        <f t="shared" ref="F60" si="1">SUM(F44:F59)</f>
        <v>100000</v>
      </c>
    </row>
    <row r="61" spans="2:8" ht="15" customHeight="1" x14ac:dyDescent="0.25">
      <c r="B61" s="485" t="s">
        <v>89</v>
      </c>
      <c r="C61" s="508"/>
      <c r="D61" s="509">
        <f>D60</f>
        <v>803336.44</v>
      </c>
      <c r="E61" s="509">
        <f t="shared" ref="E61:F61" si="2">E60</f>
        <v>703336.44</v>
      </c>
      <c r="F61" s="509">
        <f t="shared" si="2"/>
        <v>100000</v>
      </c>
    </row>
    <row r="62" spans="2:8" ht="24.75" customHeight="1" thickBot="1" x14ac:dyDescent="0.3">
      <c r="B62" s="486"/>
      <c r="C62" s="508"/>
      <c r="D62" s="509"/>
      <c r="E62" s="509"/>
      <c r="F62" s="509"/>
    </row>
    <row r="66" spans="2:8" ht="15.75" thickBot="1" x14ac:dyDescent="0.3"/>
    <row r="67" spans="2:8" x14ac:dyDescent="0.25">
      <c r="B67" s="479" t="s">
        <v>277</v>
      </c>
      <c r="C67" s="480"/>
      <c r="D67" s="480"/>
      <c r="E67" s="480"/>
      <c r="F67" s="481"/>
    </row>
    <row r="68" spans="2:8" ht="15.75" thickBot="1" x14ac:dyDescent="0.3">
      <c r="B68" s="482"/>
      <c r="C68" s="483"/>
      <c r="D68" s="483"/>
      <c r="E68" s="483"/>
      <c r="F68" s="484"/>
    </row>
    <row r="69" spans="2:8" x14ac:dyDescent="0.25">
      <c r="B69" s="462" t="s">
        <v>0</v>
      </c>
      <c r="C69" s="464" t="s">
        <v>1</v>
      </c>
      <c r="D69" s="466" t="s">
        <v>2</v>
      </c>
      <c r="E69" s="468" t="s">
        <v>3</v>
      </c>
      <c r="F69" s="470" t="s">
        <v>4</v>
      </c>
    </row>
    <row r="70" spans="2:8" x14ac:dyDescent="0.25">
      <c r="B70" s="463"/>
      <c r="C70" s="465"/>
      <c r="D70" s="467"/>
      <c r="E70" s="469"/>
      <c r="F70" s="467"/>
    </row>
    <row r="71" spans="2:8" x14ac:dyDescent="0.25">
      <c r="B71" s="47"/>
      <c r="C71" s="53" t="s">
        <v>180</v>
      </c>
      <c r="D71" s="48">
        <f>E71+F71</f>
        <v>425000</v>
      </c>
      <c r="E71" s="48">
        <v>90000</v>
      </c>
      <c r="F71" s="48">
        <v>335000</v>
      </c>
      <c r="G71" t="s">
        <v>520</v>
      </c>
      <c r="H71" t="s">
        <v>519</v>
      </c>
    </row>
    <row r="72" spans="2:8" x14ac:dyDescent="0.25">
      <c r="B72" s="47"/>
      <c r="C72" s="53"/>
      <c r="D72" s="48"/>
      <c r="E72" s="48"/>
      <c r="F72" s="48"/>
    </row>
    <row r="73" spans="2:8" x14ac:dyDescent="0.25">
      <c r="B73" s="47"/>
      <c r="C73" s="53"/>
      <c r="D73" s="48"/>
      <c r="E73" s="48"/>
      <c r="F73" s="48"/>
    </row>
    <row r="74" spans="2:8" x14ac:dyDescent="0.25">
      <c r="B74" s="47"/>
      <c r="C74" s="53"/>
      <c r="D74" s="48"/>
      <c r="E74" s="48"/>
      <c r="F74" s="48"/>
    </row>
    <row r="75" spans="2:8" x14ac:dyDescent="0.25">
      <c r="B75" s="47"/>
      <c r="C75" s="53"/>
      <c r="D75" s="48"/>
      <c r="E75" s="48"/>
      <c r="F75" s="48"/>
    </row>
    <row r="76" spans="2:8" x14ac:dyDescent="0.25">
      <c r="B76" s="47"/>
      <c r="C76" s="53"/>
      <c r="D76" s="48"/>
      <c r="E76" s="48"/>
      <c r="F76" s="48"/>
    </row>
    <row r="77" spans="2:8" x14ac:dyDescent="0.25">
      <c r="B77" s="54" t="s">
        <v>7</v>
      </c>
      <c r="C77" s="55"/>
      <c r="D77" s="55">
        <f>SUM(D71:D76)</f>
        <v>425000</v>
      </c>
      <c r="E77" s="55">
        <f t="shared" ref="E77:F77" si="3">SUM(E71:E76)</f>
        <v>90000</v>
      </c>
      <c r="F77" s="55">
        <f t="shared" si="3"/>
        <v>335000</v>
      </c>
    </row>
    <row r="78" spans="2:8" x14ac:dyDescent="0.25">
      <c r="B78" s="471" t="s">
        <v>89</v>
      </c>
      <c r="C78" s="473"/>
      <c r="D78" s="475">
        <f>D77</f>
        <v>425000</v>
      </c>
      <c r="E78" s="475">
        <f>E77</f>
        <v>90000</v>
      </c>
      <c r="F78" s="477">
        <f>F77</f>
        <v>335000</v>
      </c>
    </row>
    <row r="79" spans="2:8" ht="15.75" thickBot="1" x14ac:dyDescent="0.3">
      <c r="B79" s="472"/>
      <c r="C79" s="474"/>
      <c r="D79" s="476"/>
      <c r="E79" s="476"/>
      <c r="F79" s="478"/>
    </row>
    <row r="84" spans="2:8" ht="15.75" thickBot="1" x14ac:dyDescent="0.3"/>
    <row r="85" spans="2:8" x14ac:dyDescent="0.25">
      <c r="B85" s="479" t="s">
        <v>278</v>
      </c>
      <c r="C85" s="480"/>
      <c r="D85" s="480"/>
      <c r="E85" s="480"/>
      <c r="F85" s="481"/>
    </row>
    <row r="86" spans="2:8" ht="15.75" thickBot="1" x14ac:dyDescent="0.3">
      <c r="B86" s="482"/>
      <c r="C86" s="483"/>
      <c r="D86" s="483"/>
      <c r="E86" s="483"/>
      <c r="F86" s="484"/>
    </row>
    <row r="87" spans="2:8" x14ac:dyDescent="0.25">
      <c r="B87" s="462" t="s">
        <v>0</v>
      </c>
      <c r="C87" s="464" t="s">
        <v>1</v>
      </c>
      <c r="D87" s="466" t="s">
        <v>2</v>
      </c>
      <c r="E87" s="468" t="s">
        <v>3</v>
      </c>
      <c r="F87" s="470" t="s">
        <v>4</v>
      </c>
    </row>
    <row r="88" spans="2:8" x14ac:dyDescent="0.25">
      <c r="B88" s="463"/>
      <c r="C88" s="465"/>
      <c r="D88" s="467"/>
      <c r="E88" s="469"/>
      <c r="F88" s="467"/>
    </row>
    <row r="89" spans="2:8" x14ac:dyDescent="0.25">
      <c r="B89" s="47"/>
      <c r="C89" s="63" t="s">
        <v>170</v>
      </c>
      <c r="D89" s="49">
        <v>12000</v>
      </c>
      <c r="E89" s="49">
        <f>D89</f>
        <v>12000</v>
      </c>
      <c r="F89" s="48"/>
      <c r="G89" t="s">
        <v>521</v>
      </c>
      <c r="H89" t="s">
        <v>522</v>
      </c>
    </row>
    <row r="90" spans="2:8" x14ac:dyDescent="0.25">
      <c r="B90" s="47"/>
      <c r="C90" s="63" t="s">
        <v>171</v>
      </c>
      <c r="D90" s="50">
        <v>78903.899999999994</v>
      </c>
      <c r="E90" s="49">
        <f t="shared" ref="E90:E95" si="4">D90</f>
        <v>78903.899999999994</v>
      </c>
      <c r="F90" s="48"/>
      <c r="G90" t="s">
        <v>521</v>
      </c>
      <c r="H90" t="s">
        <v>522</v>
      </c>
    </row>
    <row r="91" spans="2:8" x14ac:dyDescent="0.25">
      <c r="B91" s="47"/>
      <c r="C91" s="63" t="s">
        <v>172</v>
      </c>
      <c r="D91" s="50">
        <v>149064</v>
      </c>
      <c r="E91" s="49">
        <f t="shared" si="4"/>
        <v>149064</v>
      </c>
      <c r="F91" s="48"/>
      <c r="G91" t="s">
        <v>521</v>
      </c>
      <c r="H91" t="s">
        <v>522</v>
      </c>
    </row>
    <row r="92" spans="2:8" x14ac:dyDescent="0.25">
      <c r="B92" s="47"/>
      <c r="C92" s="64" t="s">
        <v>173</v>
      </c>
      <c r="D92" s="50">
        <v>108545.52</v>
      </c>
      <c r="E92" s="49">
        <f t="shared" si="4"/>
        <v>108545.52</v>
      </c>
      <c r="F92" s="48"/>
      <c r="G92" t="s">
        <v>521</v>
      </c>
      <c r="H92" t="s">
        <v>522</v>
      </c>
    </row>
    <row r="93" spans="2:8" x14ac:dyDescent="0.25">
      <c r="B93" s="47"/>
      <c r="C93" s="65" t="s">
        <v>174</v>
      </c>
      <c r="D93" s="49">
        <v>3000</v>
      </c>
      <c r="E93" s="49">
        <f t="shared" si="4"/>
        <v>3000</v>
      </c>
      <c r="F93" s="48"/>
      <c r="G93" t="s">
        <v>521</v>
      </c>
      <c r="H93" t="s">
        <v>522</v>
      </c>
    </row>
    <row r="94" spans="2:8" ht="26.25" x14ac:dyDescent="0.25">
      <c r="B94" s="47"/>
      <c r="C94" s="164" t="s">
        <v>414</v>
      </c>
      <c r="D94" s="50">
        <v>70000</v>
      </c>
      <c r="E94" s="49">
        <f t="shared" si="4"/>
        <v>70000</v>
      </c>
      <c r="F94" s="48"/>
      <c r="G94" t="s">
        <v>521</v>
      </c>
      <c r="H94" t="s">
        <v>522</v>
      </c>
    </row>
    <row r="95" spans="2:8" x14ac:dyDescent="0.25">
      <c r="B95" s="47"/>
      <c r="C95" s="65" t="s">
        <v>175</v>
      </c>
      <c r="D95" s="50">
        <v>800000</v>
      </c>
      <c r="E95" s="49">
        <f t="shared" si="4"/>
        <v>800000</v>
      </c>
      <c r="F95" s="48"/>
      <c r="G95" t="s">
        <v>521</v>
      </c>
      <c r="H95" t="s">
        <v>522</v>
      </c>
    </row>
    <row r="96" spans="2:8" x14ac:dyDescent="0.25">
      <c r="B96" s="47"/>
      <c r="C96" s="53"/>
      <c r="D96" s="48"/>
      <c r="E96" s="48"/>
      <c r="F96" s="48"/>
    </row>
    <row r="97" spans="2:7" x14ac:dyDescent="0.25">
      <c r="B97" s="47"/>
      <c r="C97" s="53"/>
      <c r="D97" s="48"/>
      <c r="E97" s="48"/>
      <c r="F97" s="48"/>
      <c r="G97" s="160"/>
    </row>
    <row r="98" spans="2:7" x14ac:dyDescent="0.25">
      <c r="B98" s="54" t="s">
        <v>7</v>
      </c>
      <c r="C98" s="55"/>
      <c r="D98" s="66">
        <f>SUM(D89:D97)</f>
        <v>1221513.42</v>
      </c>
      <c r="E98" s="66">
        <f>SUM(E89:E97)</f>
        <v>1221513.42</v>
      </c>
      <c r="F98" s="66">
        <f t="shared" ref="F98" si="5">SUM(F89:F97)</f>
        <v>0</v>
      </c>
    </row>
    <row r="99" spans="2:7" x14ac:dyDescent="0.25">
      <c r="B99" s="500" t="s">
        <v>89</v>
      </c>
      <c r="C99" s="502"/>
      <c r="D99" s="504">
        <f>D98</f>
        <v>1221513.42</v>
      </c>
      <c r="E99" s="504">
        <f>E98</f>
        <v>1221513.42</v>
      </c>
      <c r="F99" s="506">
        <f>F98</f>
        <v>0</v>
      </c>
    </row>
    <row r="100" spans="2:7" ht="15.75" thickBot="1" x14ac:dyDescent="0.3">
      <c r="B100" s="501"/>
      <c r="C100" s="503"/>
      <c r="D100" s="505"/>
      <c r="E100" s="505"/>
      <c r="F100" s="507"/>
    </row>
    <row r="101" spans="2:7" s="158" customFormat="1" ht="18.75" x14ac:dyDescent="0.3">
      <c r="B101" s="156"/>
      <c r="C101" s="157"/>
      <c r="D101" s="119"/>
      <c r="E101" s="119"/>
      <c r="F101" s="119"/>
    </row>
    <row r="102" spans="2:7" s="158" customFormat="1" ht="18.75" x14ac:dyDescent="0.3">
      <c r="B102" s="156"/>
      <c r="C102" s="157"/>
      <c r="D102" s="119"/>
      <c r="E102" s="119"/>
      <c r="F102" s="119"/>
    </row>
    <row r="103" spans="2:7" ht="3" customHeight="1" thickBot="1" x14ac:dyDescent="0.3"/>
    <row r="104" spans="2:7" ht="12.75" customHeight="1" x14ac:dyDescent="0.25">
      <c r="B104" s="479" t="s">
        <v>279</v>
      </c>
      <c r="C104" s="480"/>
      <c r="D104" s="480"/>
      <c r="E104" s="480"/>
      <c r="F104" s="481"/>
    </row>
    <row r="105" spans="2:7" ht="12.75" customHeight="1" thickBot="1" x14ac:dyDescent="0.3">
      <c r="B105" s="482"/>
      <c r="C105" s="483"/>
      <c r="D105" s="483"/>
      <c r="E105" s="483"/>
      <c r="F105" s="484"/>
    </row>
    <row r="106" spans="2:7" x14ac:dyDescent="0.25">
      <c r="B106" s="491" t="s">
        <v>0</v>
      </c>
      <c r="C106" s="493" t="s">
        <v>1</v>
      </c>
      <c r="D106" s="495" t="s">
        <v>2</v>
      </c>
      <c r="E106" s="497" t="s">
        <v>3</v>
      </c>
      <c r="F106" s="499" t="s">
        <v>4</v>
      </c>
    </row>
    <row r="107" spans="2:7" ht="7.5" customHeight="1" x14ac:dyDescent="0.25">
      <c r="B107" s="492"/>
      <c r="C107" s="494"/>
      <c r="D107" s="496"/>
      <c r="E107" s="498"/>
      <c r="F107" s="496"/>
    </row>
    <row r="108" spans="2:7" ht="25.5" x14ac:dyDescent="0.25">
      <c r="B108" s="47"/>
      <c r="C108" s="165" t="s">
        <v>525</v>
      </c>
      <c r="D108" s="166">
        <f>E108</f>
        <v>297120</v>
      </c>
      <c r="E108" s="166">
        <v>297120</v>
      </c>
      <c r="F108" s="167"/>
    </row>
    <row r="109" spans="2:7" x14ac:dyDescent="0.25">
      <c r="B109" s="47"/>
      <c r="C109" s="165" t="s">
        <v>526</v>
      </c>
      <c r="D109" s="166">
        <f t="shared" ref="D109:D111" si="6">E109</f>
        <v>30000</v>
      </c>
      <c r="E109" s="166">
        <v>30000</v>
      </c>
      <c r="F109" s="167"/>
    </row>
    <row r="110" spans="2:7" x14ac:dyDescent="0.25">
      <c r="B110" s="47"/>
      <c r="C110" s="165" t="s">
        <v>527</v>
      </c>
      <c r="D110" s="166">
        <f t="shared" si="6"/>
        <v>752004</v>
      </c>
      <c r="E110" s="166">
        <v>752004</v>
      </c>
      <c r="F110" s="167"/>
    </row>
    <row r="111" spans="2:7" ht="18" customHeight="1" x14ac:dyDescent="0.25">
      <c r="B111" s="47"/>
      <c r="C111" s="165" t="s">
        <v>528</v>
      </c>
      <c r="D111" s="166">
        <f t="shared" si="6"/>
        <v>57000</v>
      </c>
      <c r="E111" s="166">
        <v>57000</v>
      </c>
      <c r="F111" s="167"/>
    </row>
    <row r="112" spans="2:7" ht="18" customHeight="1" x14ac:dyDescent="0.25">
      <c r="B112" s="47"/>
      <c r="C112" s="165"/>
      <c r="D112" s="166"/>
      <c r="E112" s="166"/>
      <c r="F112" s="167"/>
    </row>
    <row r="113" spans="2:6" x14ac:dyDescent="0.25">
      <c r="B113" s="47"/>
      <c r="C113" s="165"/>
      <c r="D113" s="166"/>
      <c r="E113" s="166"/>
      <c r="F113" s="167"/>
    </row>
    <row r="114" spans="2:6" x14ac:dyDescent="0.25">
      <c r="B114" s="47"/>
      <c r="C114" s="165"/>
      <c r="D114" s="166"/>
      <c r="E114" s="166"/>
      <c r="F114" s="167"/>
    </row>
    <row r="115" spans="2:6" x14ac:dyDescent="0.25">
      <c r="B115" s="47"/>
      <c r="C115" s="165"/>
      <c r="D115" s="166"/>
      <c r="E115" s="166"/>
      <c r="F115" s="167"/>
    </row>
    <row r="116" spans="2:6" x14ac:dyDescent="0.25">
      <c r="B116" s="47"/>
      <c r="C116" s="165"/>
      <c r="D116" s="166"/>
      <c r="E116" s="166"/>
      <c r="F116" s="167"/>
    </row>
    <row r="117" spans="2:6" x14ac:dyDescent="0.25">
      <c r="B117" s="47"/>
      <c r="C117" s="165"/>
      <c r="D117" s="166"/>
      <c r="E117" s="166"/>
      <c r="F117" s="167"/>
    </row>
    <row r="118" spans="2:6" x14ac:dyDescent="0.25">
      <c r="B118" s="47"/>
      <c r="C118" s="165"/>
      <c r="D118" s="166"/>
      <c r="E118" s="166"/>
      <c r="F118" s="167"/>
    </row>
    <row r="119" spans="2:6" x14ac:dyDescent="0.25">
      <c r="B119" s="47"/>
      <c r="C119" s="165"/>
      <c r="D119" s="166"/>
      <c r="E119" s="166"/>
      <c r="F119" s="167"/>
    </row>
    <row r="120" spans="2:6" x14ac:dyDescent="0.25">
      <c r="B120" s="47"/>
      <c r="C120" s="165"/>
      <c r="D120" s="166"/>
      <c r="E120" s="166"/>
      <c r="F120" s="167"/>
    </row>
    <row r="121" spans="2:6" x14ac:dyDescent="0.25">
      <c r="B121" s="47"/>
      <c r="C121" s="165"/>
      <c r="D121" s="166"/>
      <c r="E121" s="166"/>
      <c r="F121" s="167"/>
    </row>
    <row r="122" spans="2:6" x14ac:dyDescent="0.25">
      <c r="B122" s="47"/>
      <c r="C122" s="165"/>
      <c r="D122" s="166"/>
      <c r="E122" s="166"/>
      <c r="F122" s="167"/>
    </row>
    <row r="123" spans="2:6" x14ac:dyDescent="0.25">
      <c r="B123" s="47"/>
      <c r="C123" s="165"/>
      <c r="D123" s="166"/>
      <c r="E123" s="166"/>
      <c r="F123" s="167"/>
    </row>
    <row r="124" spans="2:6" x14ac:dyDescent="0.25">
      <c r="B124" s="47"/>
      <c r="C124" s="165"/>
      <c r="D124" s="166"/>
      <c r="E124" s="166"/>
      <c r="F124" s="167"/>
    </row>
    <row r="125" spans="2:6" x14ac:dyDescent="0.25">
      <c r="B125" s="47"/>
      <c r="C125" s="165"/>
      <c r="D125" s="166"/>
      <c r="E125" s="166"/>
      <c r="F125" s="167"/>
    </row>
    <row r="126" spans="2:6" x14ac:dyDescent="0.25">
      <c r="B126" s="47"/>
      <c r="C126" s="165"/>
      <c r="D126" s="166"/>
      <c r="E126" s="166"/>
      <c r="F126" s="167"/>
    </row>
    <row r="127" spans="2:6" x14ac:dyDescent="0.25">
      <c r="B127" s="47"/>
      <c r="C127" s="165"/>
      <c r="D127" s="166"/>
      <c r="E127" s="166"/>
      <c r="F127" s="167"/>
    </row>
    <row r="128" spans="2:6" x14ac:dyDescent="0.25">
      <c r="B128" s="47"/>
      <c r="C128" s="165"/>
      <c r="D128" s="166"/>
      <c r="E128" s="166"/>
      <c r="F128" s="167"/>
    </row>
    <row r="129" spans="2:6" ht="18.75" customHeight="1" x14ac:dyDescent="0.25">
      <c r="B129" s="47"/>
      <c r="C129" s="165"/>
      <c r="D129" s="166"/>
      <c r="E129" s="166"/>
      <c r="F129" s="167"/>
    </row>
    <row r="130" spans="2:6" x14ac:dyDescent="0.25">
      <c r="B130" s="47"/>
      <c r="C130" s="165"/>
      <c r="D130" s="166"/>
      <c r="E130" s="166"/>
      <c r="F130" s="167"/>
    </row>
    <row r="131" spans="2:6" x14ac:dyDescent="0.25">
      <c r="B131" s="47"/>
      <c r="C131" s="165"/>
      <c r="D131" s="166"/>
      <c r="E131" s="166"/>
      <c r="F131" s="167"/>
    </row>
    <row r="132" spans="2:6" x14ac:dyDescent="0.25">
      <c r="B132" s="47"/>
      <c r="C132" s="165"/>
      <c r="D132" s="166"/>
      <c r="E132" s="166"/>
      <c r="F132" s="167"/>
    </row>
    <row r="133" spans="2:6" x14ac:dyDescent="0.25">
      <c r="B133" s="47"/>
      <c r="C133" s="165"/>
      <c r="D133" s="166"/>
      <c r="E133" s="166"/>
      <c r="F133" s="167"/>
    </row>
    <row r="134" spans="2:6" x14ac:dyDescent="0.25">
      <c r="B134" s="47"/>
      <c r="C134" s="165"/>
      <c r="D134" s="166"/>
      <c r="E134" s="166"/>
      <c r="F134" s="167"/>
    </row>
    <row r="135" spans="2:6" x14ac:dyDescent="0.25">
      <c r="B135" s="47"/>
      <c r="C135" s="165"/>
      <c r="D135" s="166"/>
      <c r="E135" s="166"/>
      <c r="F135" s="167"/>
    </row>
    <row r="136" spans="2:6" x14ac:dyDescent="0.25">
      <c r="B136" s="47"/>
      <c r="C136" s="165"/>
      <c r="D136" s="166"/>
      <c r="E136" s="166"/>
      <c r="F136" s="167"/>
    </row>
    <row r="137" spans="2:6" x14ac:dyDescent="0.25">
      <c r="B137" s="67" t="s">
        <v>7</v>
      </c>
      <c r="C137" s="68"/>
      <c r="D137" s="69">
        <f>SUM(D108:D136)</f>
        <v>1136124</v>
      </c>
      <c r="E137" s="69">
        <f>SUM(E108:E136)</f>
        <v>1136124</v>
      </c>
      <c r="F137" s="69">
        <f>SUM(F108:F136)</f>
        <v>0</v>
      </c>
    </row>
    <row r="138" spans="2:6" ht="15" customHeight="1" x14ac:dyDescent="0.25">
      <c r="B138" s="485" t="s">
        <v>89</v>
      </c>
      <c r="C138" s="485"/>
      <c r="D138" s="487">
        <f>D137</f>
        <v>1136124</v>
      </c>
      <c r="E138" s="487">
        <f>E137</f>
        <v>1136124</v>
      </c>
      <c r="F138" s="489">
        <f>F137</f>
        <v>0</v>
      </c>
    </row>
    <row r="139" spans="2:6" ht="6.75" customHeight="1" thickBot="1" x14ac:dyDescent="0.3">
      <c r="B139" s="486"/>
      <c r="C139" s="486"/>
      <c r="D139" s="488"/>
      <c r="E139" s="488"/>
      <c r="F139" s="490"/>
    </row>
    <row r="143" spans="2:6" ht="15.75" thickBot="1" x14ac:dyDescent="0.3"/>
    <row r="144" spans="2:6" x14ac:dyDescent="0.25">
      <c r="B144" s="479" t="s">
        <v>280</v>
      </c>
      <c r="C144" s="480"/>
      <c r="D144" s="480"/>
      <c r="E144" s="480"/>
      <c r="F144" s="481"/>
    </row>
    <row r="145" spans="2:9" ht="15.75" thickBot="1" x14ac:dyDescent="0.3">
      <c r="B145" s="482"/>
      <c r="C145" s="483"/>
      <c r="D145" s="483"/>
      <c r="E145" s="483"/>
      <c r="F145" s="484"/>
    </row>
    <row r="146" spans="2:9" x14ac:dyDescent="0.25">
      <c r="B146" s="462" t="s">
        <v>0</v>
      </c>
      <c r="C146" s="464" t="s">
        <v>1</v>
      </c>
      <c r="D146" s="466" t="s">
        <v>2</v>
      </c>
      <c r="E146" s="468" t="s">
        <v>3</v>
      </c>
      <c r="F146" s="470" t="s">
        <v>4</v>
      </c>
    </row>
    <row r="147" spans="2:9" x14ac:dyDescent="0.25">
      <c r="B147" s="463"/>
      <c r="C147" s="465"/>
      <c r="D147" s="467"/>
      <c r="E147" s="469"/>
      <c r="F147" s="467"/>
      <c r="I147">
        <v>0</v>
      </c>
    </row>
    <row r="148" spans="2:9" x14ac:dyDescent="0.25">
      <c r="B148" s="47"/>
      <c r="C148" s="53" t="s">
        <v>415</v>
      </c>
      <c r="D148" s="48">
        <v>30000</v>
      </c>
      <c r="E148" s="48">
        <v>30000</v>
      </c>
      <c r="F148" s="48"/>
      <c r="G148" t="s">
        <v>516</v>
      </c>
      <c r="H148" s="70" t="s">
        <v>517</v>
      </c>
    </row>
    <row r="149" spans="2:9" x14ac:dyDescent="0.25">
      <c r="B149" s="47"/>
      <c r="C149" s="53"/>
      <c r="D149" s="48"/>
      <c r="E149" s="48"/>
      <c r="F149" s="48"/>
    </row>
    <row r="150" spans="2:9" x14ac:dyDescent="0.25">
      <c r="B150" s="47"/>
      <c r="C150" s="53"/>
      <c r="D150" s="48"/>
      <c r="E150" s="48"/>
      <c r="F150" s="48"/>
    </row>
    <row r="151" spans="2:9" x14ac:dyDescent="0.25">
      <c r="B151" s="47"/>
      <c r="C151" s="53"/>
      <c r="D151" s="48"/>
      <c r="E151" s="48"/>
      <c r="F151" s="48"/>
    </row>
    <row r="152" spans="2:9" x14ac:dyDescent="0.25">
      <c r="B152" s="47"/>
      <c r="C152" s="53"/>
      <c r="D152" s="48"/>
      <c r="E152" s="48"/>
      <c r="F152" s="48"/>
    </row>
    <row r="153" spans="2:9" x14ac:dyDescent="0.25">
      <c r="B153" s="47"/>
      <c r="C153" s="53"/>
      <c r="D153" s="48"/>
      <c r="E153" s="48"/>
      <c r="F153" s="48"/>
    </row>
    <row r="154" spans="2:9" x14ac:dyDescent="0.25">
      <c r="B154" s="54" t="s">
        <v>7</v>
      </c>
      <c r="C154" s="55"/>
      <c r="D154" s="55">
        <f>SUM(D148:D153)</f>
        <v>30000</v>
      </c>
      <c r="E154" s="55">
        <f t="shared" ref="E154:F154" si="7">SUM(E148:E153)</f>
        <v>30000</v>
      </c>
      <c r="F154" s="55">
        <f t="shared" si="7"/>
        <v>0</v>
      </c>
    </row>
    <row r="155" spans="2:9" x14ac:dyDescent="0.25">
      <c r="B155" s="471" t="s">
        <v>89</v>
      </c>
      <c r="C155" s="473"/>
      <c r="D155" s="475">
        <f>D154</f>
        <v>30000</v>
      </c>
      <c r="E155" s="475">
        <f>E154</f>
        <v>30000</v>
      </c>
      <c r="F155" s="477">
        <f>F154</f>
        <v>0</v>
      </c>
    </row>
    <row r="156" spans="2:9" ht="15.75" thickBot="1" x14ac:dyDescent="0.3">
      <c r="B156" s="472"/>
      <c r="C156" s="474"/>
      <c r="D156" s="476"/>
      <c r="E156" s="476"/>
      <c r="F156" s="478"/>
    </row>
    <row r="159" spans="2:9" ht="15.75" thickBot="1" x14ac:dyDescent="0.3"/>
    <row r="160" spans="2:9" x14ac:dyDescent="0.25">
      <c r="B160" s="479" t="s">
        <v>281</v>
      </c>
      <c r="C160" s="480"/>
      <c r="D160" s="480"/>
      <c r="E160" s="480"/>
      <c r="F160" s="481"/>
    </row>
    <row r="161" spans="2:8" ht="15.75" thickBot="1" x14ac:dyDescent="0.3">
      <c r="B161" s="482"/>
      <c r="C161" s="483"/>
      <c r="D161" s="483"/>
      <c r="E161" s="483"/>
      <c r="F161" s="484"/>
    </row>
    <row r="162" spans="2:8" x14ac:dyDescent="0.25">
      <c r="B162" s="462" t="s">
        <v>0</v>
      </c>
      <c r="C162" s="464" t="s">
        <v>1</v>
      </c>
      <c r="D162" s="466" t="s">
        <v>2</v>
      </c>
      <c r="E162" s="468" t="s">
        <v>3</v>
      </c>
      <c r="F162" s="470" t="s">
        <v>4</v>
      </c>
    </row>
    <row r="163" spans="2:8" x14ac:dyDescent="0.25">
      <c r="B163" s="463"/>
      <c r="C163" s="465"/>
      <c r="D163" s="467"/>
      <c r="E163" s="469"/>
      <c r="F163" s="467"/>
    </row>
    <row r="164" spans="2:8" x14ac:dyDescent="0.25">
      <c r="B164" s="47"/>
      <c r="C164" s="168" t="s">
        <v>176</v>
      </c>
      <c r="D164" s="51">
        <v>98000</v>
      </c>
      <c r="E164" s="51">
        <v>98000</v>
      </c>
      <c r="F164" s="48"/>
      <c r="G164" t="s">
        <v>523</v>
      </c>
      <c r="H164" t="s">
        <v>524</v>
      </c>
    </row>
    <row r="165" spans="2:8" ht="30" x14ac:dyDescent="0.25">
      <c r="B165" s="47"/>
      <c r="C165" s="168" t="s">
        <v>177</v>
      </c>
      <c r="D165" s="51">
        <v>27000</v>
      </c>
      <c r="E165" s="51">
        <v>27000</v>
      </c>
      <c r="F165" s="48"/>
      <c r="G165" t="s">
        <v>523</v>
      </c>
      <c r="H165" t="s">
        <v>524</v>
      </c>
    </row>
    <row r="166" spans="2:8" x14ac:dyDescent="0.25">
      <c r="B166" s="47"/>
      <c r="C166" s="168" t="s">
        <v>178</v>
      </c>
      <c r="D166" s="51">
        <v>37200</v>
      </c>
      <c r="E166" s="51">
        <v>37200</v>
      </c>
      <c r="F166" s="48"/>
      <c r="G166" t="s">
        <v>523</v>
      </c>
      <c r="H166" t="s">
        <v>524</v>
      </c>
    </row>
    <row r="167" spans="2:8" ht="45" x14ac:dyDescent="0.25">
      <c r="B167" s="47"/>
      <c r="C167" s="168" t="s">
        <v>179</v>
      </c>
      <c r="D167" s="52">
        <v>13000</v>
      </c>
      <c r="E167" s="52">
        <v>13000</v>
      </c>
      <c r="F167" s="48"/>
      <c r="G167" t="s">
        <v>523</v>
      </c>
      <c r="H167" t="s">
        <v>524</v>
      </c>
    </row>
    <row r="168" spans="2:8" x14ac:dyDescent="0.25">
      <c r="B168" s="47"/>
      <c r="C168" s="53"/>
      <c r="D168" s="48"/>
      <c r="E168" s="48"/>
      <c r="F168" s="48"/>
    </row>
    <row r="169" spans="2:8" x14ac:dyDescent="0.25">
      <c r="B169" s="47"/>
      <c r="C169" s="53"/>
      <c r="D169" s="48"/>
      <c r="E169" s="48"/>
      <c r="F169" s="48"/>
    </row>
    <row r="170" spans="2:8" x14ac:dyDescent="0.25">
      <c r="B170" s="54" t="s">
        <v>7</v>
      </c>
      <c r="C170" s="55"/>
      <c r="D170" s="55">
        <f>SUM(D164:D169)</f>
        <v>175200</v>
      </c>
      <c r="E170" s="55">
        <f t="shared" ref="E170:F170" si="8">SUM(E164:E169)</f>
        <v>175200</v>
      </c>
      <c r="F170" s="55">
        <f t="shared" si="8"/>
        <v>0</v>
      </c>
    </row>
    <row r="171" spans="2:8" x14ac:dyDescent="0.25">
      <c r="B171" s="471" t="s">
        <v>89</v>
      </c>
      <c r="C171" s="473"/>
      <c r="D171" s="475">
        <f>D170</f>
        <v>175200</v>
      </c>
      <c r="E171" s="475">
        <f>E170</f>
        <v>175200</v>
      </c>
      <c r="F171" s="477">
        <f>F170</f>
        <v>0</v>
      </c>
    </row>
    <row r="172" spans="2:8" ht="15.75" thickBot="1" x14ac:dyDescent="0.3">
      <c r="B172" s="472"/>
      <c r="C172" s="474"/>
      <c r="D172" s="476"/>
      <c r="E172" s="476"/>
      <c r="F172" s="478"/>
    </row>
    <row r="174" spans="2:8" x14ac:dyDescent="0.25">
      <c r="D174" s="70"/>
      <c r="E174" s="70">
        <f>E170+E154+E137+E98+E77+E60+E12</f>
        <v>3486173.86</v>
      </c>
      <c r="F174" s="70"/>
    </row>
    <row r="176" spans="2:8" x14ac:dyDescent="0.25">
      <c r="E176" s="70"/>
      <c r="G176" s="70"/>
    </row>
    <row r="177" spans="5:5" x14ac:dyDescent="0.25">
      <c r="E177" s="70"/>
    </row>
  </sheetData>
  <mergeCells count="77">
    <mergeCell ref="B39:F40"/>
    <mergeCell ref="B3:F4"/>
    <mergeCell ref="B5:B6"/>
    <mergeCell ref="C5:C6"/>
    <mergeCell ref="D5:D6"/>
    <mergeCell ref="E5:E6"/>
    <mergeCell ref="F5:F6"/>
    <mergeCell ref="B13:B14"/>
    <mergeCell ref="C13:C14"/>
    <mergeCell ref="D13:D14"/>
    <mergeCell ref="E13:E14"/>
    <mergeCell ref="F13:F14"/>
    <mergeCell ref="B61:B62"/>
    <mergeCell ref="C61:C62"/>
    <mergeCell ref="D61:D62"/>
    <mergeCell ref="E61:E62"/>
    <mergeCell ref="F61:F62"/>
    <mergeCell ref="B41:B42"/>
    <mergeCell ref="C41:C42"/>
    <mergeCell ref="D41:D42"/>
    <mergeCell ref="E41:E42"/>
    <mergeCell ref="F41:F42"/>
    <mergeCell ref="B85:F86"/>
    <mergeCell ref="B67:F68"/>
    <mergeCell ref="B69:B70"/>
    <mergeCell ref="C69:C70"/>
    <mergeCell ref="D69:D70"/>
    <mergeCell ref="E69:E70"/>
    <mergeCell ref="F69:F70"/>
    <mergeCell ref="B78:B79"/>
    <mergeCell ref="C78:C79"/>
    <mergeCell ref="D78:D79"/>
    <mergeCell ref="E78:E79"/>
    <mergeCell ref="F78:F79"/>
    <mergeCell ref="B99:B100"/>
    <mergeCell ref="C99:C100"/>
    <mergeCell ref="D99:D100"/>
    <mergeCell ref="E99:E100"/>
    <mergeCell ref="F99:F100"/>
    <mergeCell ref="B87:B88"/>
    <mergeCell ref="C87:C88"/>
    <mergeCell ref="D87:D88"/>
    <mergeCell ref="E87:E88"/>
    <mergeCell ref="F87:F88"/>
    <mergeCell ref="B104:F105"/>
    <mergeCell ref="B106:B107"/>
    <mergeCell ref="C106:C107"/>
    <mergeCell ref="D106:D107"/>
    <mergeCell ref="E106:E107"/>
    <mergeCell ref="F106:F107"/>
    <mergeCell ref="C138:C139"/>
    <mergeCell ref="B138:B139"/>
    <mergeCell ref="D138:D139"/>
    <mergeCell ref="E138:E139"/>
    <mergeCell ref="F138:F139"/>
    <mergeCell ref="B160:F161"/>
    <mergeCell ref="B144:F145"/>
    <mergeCell ref="B146:B147"/>
    <mergeCell ref="C146:C147"/>
    <mergeCell ref="D146:D147"/>
    <mergeCell ref="E146:E147"/>
    <mergeCell ref="F146:F147"/>
    <mergeCell ref="B155:B156"/>
    <mergeCell ref="C155:C156"/>
    <mergeCell ref="D155:D156"/>
    <mergeCell ref="E155:E156"/>
    <mergeCell ref="F155:F156"/>
    <mergeCell ref="B171:B172"/>
    <mergeCell ref="C171:C172"/>
    <mergeCell ref="D171:D172"/>
    <mergeCell ref="E171:E172"/>
    <mergeCell ref="F171:F172"/>
    <mergeCell ref="B162:B163"/>
    <mergeCell ref="C162:C163"/>
    <mergeCell ref="D162:D163"/>
    <mergeCell ref="E162:E163"/>
    <mergeCell ref="F162:F163"/>
  </mergeCells>
  <pageMargins left="0.70866141732283472" right="0.70866141732283472" top="0.74803149606299213" bottom="0.74803149606299213" header="0.31496062992125984" footer="0.31496062992125984"/>
  <pageSetup scale="86" orientation="landscape" horizontalDpi="4294967293" vertic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6"/>
  <sheetViews>
    <sheetView topLeftCell="A62" workbookViewId="0">
      <pane xSplit="14850" topLeftCell="G1"/>
      <selection activeCell="E78" sqref="E78"/>
      <selection pane="topRight" activeCell="G69" sqref="G69:H69"/>
    </sheetView>
  </sheetViews>
  <sheetFormatPr baseColWidth="10" defaultRowHeight="15" x14ac:dyDescent="0.25"/>
  <cols>
    <col min="1" max="1" width="54" customWidth="1"/>
    <col min="2" max="2" width="17" customWidth="1"/>
    <col min="3" max="3" width="16.28515625" customWidth="1"/>
    <col min="4" max="4" width="12.85546875" customWidth="1"/>
    <col min="5" max="5" width="15.85546875" customWidth="1"/>
    <col min="6" max="7" width="21.7109375" customWidth="1"/>
    <col min="8" max="8" width="27" customWidth="1"/>
  </cols>
  <sheetData>
    <row r="2" spans="1:8" x14ac:dyDescent="0.25">
      <c r="G2" s="512" t="s">
        <v>456</v>
      </c>
      <c r="H2" s="512" t="s">
        <v>457</v>
      </c>
    </row>
    <row r="3" spans="1:8" ht="25.5" x14ac:dyDescent="0.25">
      <c r="A3" s="145" t="s">
        <v>1</v>
      </c>
      <c r="B3" s="146" t="s">
        <v>404</v>
      </c>
      <c r="C3" s="146" t="s">
        <v>405</v>
      </c>
      <c r="D3" s="146" t="s">
        <v>406</v>
      </c>
      <c r="E3" s="147" t="s">
        <v>407</v>
      </c>
      <c r="F3" s="148" t="s">
        <v>408</v>
      </c>
      <c r="G3" s="512"/>
      <c r="H3" s="512"/>
    </row>
    <row r="4" spans="1:8" x14ac:dyDescent="0.25">
      <c r="A4" s="149" t="s">
        <v>246</v>
      </c>
      <c r="B4" s="150">
        <v>100000</v>
      </c>
      <c r="C4" s="150">
        <v>100000</v>
      </c>
      <c r="D4" s="150">
        <f>E4</f>
        <v>0</v>
      </c>
      <c r="E4" s="150">
        <v>0</v>
      </c>
      <c r="F4" s="150"/>
      <c r="G4" s="51" t="s">
        <v>481</v>
      </c>
      <c r="H4" s="51" t="s">
        <v>482</v>
      </c>
    </row>
    <row r="5" spans="1:8" x14ac:dyDescent="0.25">
      <c r="A5" s="149" t="s">
        <v>247</v>
      </c>
      <c r="B5" s="150">
        <v>300000</v>
      </c>
      <c r="C5" s="150">
        <v>300000</v>
      </c>
      <c r="D5" s="150">
        <f>E5</f>
        <v>0</v>
      </c>
      <c r="E5" s="150">
        <v>0</v>
      </c>
      <c r="F5" s="150"/>
      <c r="G5" s="51" t="s">
        <v>481</v>
      </c>
      <c r="H5" s="51" t="s">
        <v>482</v>
      </c>
    </row>
    <row r="6" spans="1:8" x14ac:dyDescent="0.25">
      <c r="A6" s="149" t="s">
        <v>239</v>
      </c>
      <c r="B6" s="150">
        <f>SUM(C6:D6)</f>
        <v>13320000</v>
      </c>
      <c r="C6" s="150">
        <v>300000</v>
      </c>
      <c r="D6" s="150">
        <f>E6</f>
        <v>13020000</v>
      </c>
      <c r="E6" s="150">
        <v>13020000</v>
      </c>
      <c r="F6" s="150"/>
      <c r="G6" s="51" t="s">
        <v>477</v>
      </c>
      <c r="H6" s="51" t="s">
        <v>478</v>
      </c>
    </row>
    <row r="7" spans="1:8" ht="35.25" customHeight="1" x14ac:dyDescent="0.25">
      <c r="A7" s="149"/>
      <c r="B7" s="150"/>
      <c r="C7" s="150"/>
      <c r="D7" s="150"/>
      <c r="E7" s="150"/>
      <c r="F7" s="150"/>
      <c r="G7" s="51"/>
      <c r="H7" s="51"/>
    </row>
    <row r="8" spans="1:8" x14ac:dyDescent="0.25">
      <c r="A8" s="149" t="s">
        <v>251</v>
      </c>
      <c r="B8" s="150">
        <v>250000</v>
      </c>
      <c r="C8" s="150">
        <v>250000</v>
      </c>
      <c r="D8" s="150"/>
      <c r="E8" s="223">
        <v>0</v>
      </c>
      <c r="F8" s="150"/>
      <c r="G8" s="51" t="s">
        <v>468</v>
      </c>
      <c r="H8" s="51" t="s">
        <v>469</v>
      </c>
    </row>
    <row r="9" spans="1:8" ht="31.5" customHeight="1" x14ac:dyDescent="0.25">
      <c r="A9" s="149" t="s">
        <v>252</v>
      </c>
      <c r="B9" s="150">
        <v>10000</v>
      </c>
      <c r="C9" s="150">
        <v>10000</v>
      </c>
      <c r="D9" s="150"/>
      <c r="E9" s="150">
        <v>0</v>
      </c>
      <c r="F9" s="150"/>
      <c r="G9" s="51" t="s">
        <v>468</v>
      </c>
      <c r="H9" s="51" t="s">
        <v>469</v>
      </c>
    </row>
    <row r="10" spans="1:8" ht="23.25" customHeight="1" x14ac:dyDescent="0.25">
      <c r="A10" s="149" t="s">
        <v>253</v>
      </c>
      <c r="B10" s="150">
        <v>70000</v>
      </c>
      <c r="C10" s="150">
        <v>70000</v>
      </c>
      <c r="D10" s="150"/>
      <c r="E10" s="150">
        <v>0</v>
      </c>
      <c r="F10" s="150"/>
      <c r="G10" s="51" t="s">
        <v>501</v>
      </c>
      <c r="H10" s="51" t="s">
        <v>502</v>
      </c>
    </row>
    <row r="11" spans="1:8" x14ac:dyDescent="0.25">
      <c r="A11" s="149" t="s">
        <v>228</v>
      </c>
      <c r="B11" s="150">
        <v>300000</v>
      </c>
      <c r="C11" s="150">
        <v>300000</v>
      </c>
      <c r="D11" s="150"/>
      <c r="E11" s="150">
        <v>0</v>
      </c>
      <c r="F11" s="150"/>
      <c r="G11" s="51" t="s">
        <v>499</v>
      </c>
      <c r="H11" s="51" t="s">
        <v>500</v>
      </c>
    </row>
    <row r="12" spans="1:8" ht="28.5" customHeight="1" x14ac:dyDescent="0.25">
      <c r="A12" s="149" t="s">
        <v>254</v>
      </c>
      <c r="B12" s="150">
        <v>20000</v>
      </c>
      <c r="C12" s="150">
        <v>20000</v>
      </c>
      <c r="D12" s="150"/>
      <c r="E12" s="150">
        <v>0</v>
      </c>
      <c r="F12" s="150"/>
      <c r="G12" s="51" t="s">
        <v>468</v>
      </c>
      <c r="H12" s="51" t="s">
        <v>469</v>
      </c>
    </row>
    <row r="13" spans="1:8" ht="25.5" customHeight="1" x14ac:dyDescent="0.25">
      <c r="A13" s="149" t="s">
        <v>221</v>
      </c>
      <c r="B13" s="150">
        <v>25000</v>
      </c>
      <c r="C13" s="150">
        <v>25000</v>
      </c>
      <c r="D13" s="150"/>
      <c r="E13" s="150">
        <v>0</v>
      </c>
      <c r="F13" s="150"/>
      <c r="G13" s="51" t="s">
        <v>471</v>
      </c>
      <c r="H13" s="51" t="s">
        <v>472</v>
      </c>
    </row>
    <row r="14" spans="1:8" ht="31.5" customHeight="1" x14ac:dyDescent="0.25">
      <c r="A14" s="149" t="s">
        <v>232</v>
      </c>
      <c r="B14" s="150">
        <v>500000</v>
      </c>
      <c r="C14" s="150">
        <v>500000</v>
      </c>
      <c r="D14" s="150"/>
      <c r="E14" s="150">
        <v>0</v>
      </c>
      <c r="F14" s="150"/>
      <c r="G14" s="51" t="s">
        <v>499</v>
      </c>
      <c r="H14" s="51" t="s">
        <v>500</v>
      </c>
    </row>
    <row r="15" spans="1:8" ht="33" customHeight="1" x14ac:dyDescent="0.25">
      <c r="A15" s="149" t="s">
        <v>403</v>
      </c>
      <c r="B15" s="152">
        <v>300000</v>
      </c>
      <c r="C15" s="152">
        <v>300000</v>
      </c>
      <c r="D15" s="152"/>
      <c r="E15" s="152"/>
      <c r="F15" s="152"/>
      <c r="G15" s="51" t="s">
        <v>507</v>
      </c>
      <c r="H15" s="51" t="s">
        <v>508</v>
      </c>
    </row>
    <row r="16" spans="1:8" ht="36.75" customHeight="1" x14ac:dyDescent="0.25">
      <c r="A16" s="149" t="s">
        <v>231</v>
      </c>
      <c r="B16" s="150">
        <v>1300000</v>
      </c>
      <c r="C16" s="150">
        <v>1300000</v>
      </c>
      <c r="D16" s="150"/>
      <c r="E16" s="150"/>
      <c r="F16" s="150"/>
      <c r="G16" s="51" t="s">
        <v>497</v>
      </c>
      <c r="H16" s="51" t="s">
        <v>498</v>
      </c>
    </row>
    <row r="17" spans="1:8" ht="31.5" customHeight="1" x14ac:dyDescent="0.25">
      <c r="A17" s="149" t="s">
        <v>267</v>
      </c>
      <c r="B17" s="150">
        <v>100000</v>
      </c>
      <c r="C17" s="150">
        <v>100000</v>
      </c>
      <c r="D17" s="150"/>
      <c r="E17" s="150">
        <v>0</v>
      </c>
      <c r="F17" s="150"/>
      <c r="G17" s="51" t="s">
        <v>468</v>
      </c>
      <c r="H17" s="51" t="s">
        <v>469</v>
      </c>
    </row>
    <row r="18" spans="1:8" ht="36" customHeight="1" x14ac:dyDescent="0.25">
      <c r="A18" s="149" t="s">
        <v>223</v>
      </c>
      <c r="B18" s="150">
        <v>125000</v>
      </c>
      <c r="C18" s="150">
        <v>125000</v>
      </c>
      <c r="D18" s="150"/>
      <c r="E18" s="150">
        <v>0</v>
      </c>
      <c r="F18" s="150"/>
      <c r="G18" s="51" t="s">
        <v>479</v>
      </c>
      <c r="H18" s="51" t="s">
        <v>480</v>
      </c>
    </row>
    <row r="19" spans="1:8" ht="26.25" customHeight="1" x14ac:dyDescent="0.25">
      <c r="A19" s="149" t="s">
        <v>488</v>
      </c>
      <c r="B19" s="150">
        <v>1000000</v>
      </c>
      <c r="C19" s="150">
        <v>1000000</v>
      </c>
      <c r="D19" s="150"/>
      <c r="E19" s="150">
        <v>0</v>
      </c>
      <c r="F19" s="150"/>
      <c r="G19" s="51" t="s">
        <v>486</v>
      </c>
      <c r="H19" s="51" t="s">
        <v>487</v>
      </c>
    </row>
    <row r="20" spans="1:8" ht="56.25" customHeight="1" x14ac:dyDescent="0.25">
      <c r="A20" s="149" t="s">
        <v>255</v>
      </c>
      <c r="B20" s="150">
        <v>20000</v>
      </c>
      <c r="C20" s="150">
        <v>20000</v>
      </c>
      <c r="D20" s="150"/>
      <c r="E20" s="150">
        <v>0</v>
      </c>
      <c r="F20" s="150"/>
      <c r="G20" s="51" t="s">
        <v>501</v>
      </c>
      <c r="H20" s="51" t="s">
        <v>502</v>
      </c>
    </row>
    <row r="21" spans="1:8" ht="54" customHeight="1" x14ac:dyDescent="0.25">
      <c r="A21" s="149" t="s">
        <v>233</v>
      </c>
      <c r="B21" s="150">
        <v>187000</v>
      </c>
      <c r="C21" s="150">
        <v>187000</v>
      </c>
      <c r="D21" s="150"/>
      <c r="E21" s="150">
        <v>0</v>
      </c>
      <c r="F21" s="150"/>
      <c r="G21" s="51" t="s">
        <v>468</v>
      </c>
      <c r="H21" s="51" t="s">
        <v>469</v>
      </c>
    </row>
    <row r="22" spans="1:8" ht="33" customHeight="1" x14ac:dyDescent="0.25">
      <c r="A22" s="149" t="s">
        <v>256</v>
      </c>
      <c r="B22" s="150">
        <v>100000</v>
      </c>
      <c r="C22" s="150">
        <v>100000</v>
      </c>
      <c r="D22" s="150"/>
      <c r="E22" s="150">
        <v>0</v>
      </c>
      <c r="F22" s="150"/>
      <c r="G22" s="51" t="s">
        <v>468</v>
      </c>
      <c r="H22" s="51" t="s">
        <v>469</v>
      </c>
    </row>
    <row r="23" spans="1:8" ht="41.25" customHeight="1" x14ac:dyDescent="0.25">
      <c r="A23" s="149" t="s">
        <v>222</v>
      </c>
      <c r="B23" s="150">
        <v>150000</v>
      </c>
      <c r="C23" s="150">
        <v>150000</v>
      </c>
      <c r="D23" s="150"/>
      <c r="E23" s="150">
        <v>0</v>
      </c>
      <c r="F23" s="150"/>
      <c r="G23" s="51" t="s">
        <v>471</v>
      </c>
      <c r="H23" s="51" t="s">
        <v>472</v>
      </c>
    </row>
    <row r="24" spans="1:8" ht="34.5" customHeight="1" x14ac:dyDescent="0.25">
      <c r="A24" s="151" t="s">
        <v>410</v>
      </c>
      <c r="B24" s="152">
        <v>50000</v>
      </c>
      <c r="C24" s="152">
        <v>50000</v>
      </c>
      <c r="D24" s="152"/>
      <c r="E24" s="152"/>
      <c r="F24" s="152"/>
      <c r="G24" s="51" t="s">
        <v>486</v>
      </c>
      <c r="H24" s="51" t="s">
        <v>487</v>
      </c>
    </row>
    <row r="25" spans="1:8" ht="30.75" customHeight="1" x14ac:dyDescent="0.25">
      <c r="A25" s="149" t="s">
        <v>257</v>
      </c>
      <c r="B25" s="150">
        <v>50000</v>
      </c>
      <c r="C25" s="150">
        <v>50000</v>
      </c>
      <c r="D25" s="150"/>
      <c r="E25" s="150">
        <v>0</v>
      </c>
      <c r="F25" s="150"/>
      <c r="G25" s="51" t="s">
        <v>468</v>
      </c>
      <c r="H25" s="51" t="s">
        <v>469</v>
      </c>
    </row>
    <row r="26" spans="1:8" ht="39.75" customHeight="1" x14ac:dyDescent="0.25">
      <c r="A26" s="149" t="s">
        <v>224</v>
      </c>
      <c r="B26" s="150">
        <v>60000</v>
      </c>
      <c r="C26" s="150">
        <v>60000</v>
      </c>
      <c r="D26" s="150"/>
      <c r="E26" s="150">
        <v>0</v>
      </c>
      <c r="F26" s="150"/>
      <c r="G26" s="51" t="s">
        <v>511</v>
      </c>
      <c r="H26" s="51" t="s">
        <v>512</v>
      </c>
    </row>
    <row r="27" spans="1:8" ht="38.25" customHeight="1" x14ac:dyDescent="0.25">
      <c r="A27" s="149" t="s">
        <v>214</v>
      </c>
      <c r="B27" s="150">
        <v>50000</v>
      </c>
      <c r="C27" s="150">
        <v>50000</v>
      </c>
      <c r="D27" s="150"/>
      <c r="E27" s="150">
        <v>0</v>
      </c>
      <c r="F27" s="150"/>
      <c r="G27" s="51" t="s">
        <v>511</v>
      </c>
      <c r="H27" s="51" t="s">
        <v>512</v>
      </c>
    </row>
    <row r="28" spans="1:8" x14ac:dyDescent="0.25">
      <c r="A28" s="149" t="s">
        <v>215</v>
      </c>
      <c r="B28" s="150">
        <v>60000</v>
      </c>
      <c r="C28" s="150">
        <v>60000</v>
      </c>
      <c r="D28" s="150"/>
      <c r="E28" s="150">
        <v>0</v>
      </c>
      <c r="F28" s="150"/>
      <c r="G28" s="51" t="s">
        <v>514</v>
      </c>
      <c r="H28" s="51" t="s">
        <v>513</v>
      </c>
    </row>
    <row r="29" spans="1:8" x14ac:dyDescent="0.25">
      <c r="A29" s="149" t="s">
        <v>216</v>
      </c>
      <c r="B29" s="150">
        <v>320000</v>
      </c>
      <c r="C29" s="150">
        <v>320000</v>
      </c>
      <c r="D29" s="150"/>
      <c r="E29" s="150">
        <v>0</v>
      </c>
      <c r="F29" s="150"/>
      <c r="G29" s="51" t="s">
        <v>511</v>
      </c>
      <c r="H29" s="51" t="s">
        <v>512</v>
      </c>
    </row>
    <row r="30" spans="1:8" x14ac:dyDescent="0.25">
      <c r="A30" s="149" t="s">
        <v>217</v>
      </c>
      <c r="B30" s="150">
        <v>150000</v>
      </c>
      <c r="C30" s="150">
        <v>150000</v>
      </c>
      <c r="D30" s="150"/>
      <c r="E30" s="150">
        <v>0</v>
      </c>
      <c r="F30" s="150"/>
      <c r="G30" s="51" t="s">
        <v>511</v>
      </c>
      <c r="H30" s="51" t="s">
        <v>512</v>
      </c>
    </row>
    <row r="31" spans="1:8" ht="35.25" customHeight="1" x14ac:dyDescent="0.25">
      <c r="A31" s="149" t="s">
        <v>218</v>
      </c>
      <c r="B31" s="150">
        <v>450000</v>
      </c>
      <c r="C31" s="150">
        <v>450000</v>
      </c>
      <c r="D31" s="150"/>
      <c r="E31" s="223">
        <v>0</v>
      </c>
      <c r="F31" s="150"/>
      <c r="G31" s="51" t="s">
        <v>511</v>
      </c>
      <c r="H31" s="51" t="s">
        <v>512</v>
      </c>
    </row>
    <row r="32" spans="1:8" ht="39.75" customHeight="1" x14ac:dyDescent="0.25">
      <c r="A32" s="149" t="s">
        <v>219</v>
      </c>
      <c r="B32" s="150">
        <v>200000</v>
      </c>
      <c r="C32" s="150">
        <v>200000</v>
      </c>
      <c r="D32" s="150"/>
      <c r="E32" s="150">
        <v>0</v>
      </c>
      <c r="F32" s="150"/>
      <c r="G32" s="51" t="s">
        <v>511</v>
      </c>
      <c r="H32" s="51" t="s">
        <v>512</v>
      </c>
    </row>
    <row r="33" spans="1:8" ht="25.5" x14ac:dyDescent="0.25">
      <c r="A33" s="149" t="s">
        <v>220</v>
      </c>
      <c r="B33" s="150">
        <v>80000</v>
      </c>
      <c r="C33" s="150">
        <v>80000</v>
      </c>
      <c r="D33" s="150"/>
      <c r="E33" s="150">
        <v>0</v>
      </c>
      <c r="F33" s="150"/>
      <c r="G33" s="51" t="s">
        <v>511</v>
      </c>
      <c r="H33" s="51" t="s">
        <v>512</v>
      </c>
    </row>
    <row r="34" spans="1:8" ht="51.75" customHeight="1" x14ac:dyDescent="0.25">
      <c r="A34" s="151"/>
      <c r="B34" s="152"/>
      <c r="C34" s="152"/>
      <c r="D34" s="152"/>
      <c r="E34" s="152"/>
      <c r="F34" s="152"/>
      <c r="G34" s="51"/>
      <c r="H34" s="51"/>
    </row>
    <row r="35" spans="1:8" ht="42" customHeight="1" x14ac:dyDescent="0.25">
      <c r="A35" s="149"/>
      <c r="B35" s="150"/>
      <c r="C35" s="150"/>
      <c r="D35" s="150"/>
      <c r="E35" s="150">
        <v>0</v>
      </c>
      <c r="F35" s="150"/>
      <c r="G35" s="51"/>
      <c r="H35" s="51"/>
    </row>
    <row r="36" spans="1:8" ht="45" customHeight="1" x14ac:dyDescent="0.25">
      <c r="A36" s="149" t="s">
        <v>229</v>
      </c>
      <c r="B36" s="150">
        <v>100000</v>
      </c>
      <c r="C36" s="150">
        <v>100000</v>
      </c>
      <c r="D36" s="150"/>
      <c r="E36" s="150">
        <v>0</v>
      </c>
      <c r="F36" s="150"/>
      <c r="G36" s="51" t="s">
        <v>511</v>
      </c>
      <c r="H36" s="51" t="s">
        <v>512</v>
      </c>
    </row>
    <row r="37" spans="1:8" ht="39.75" customHeight="1" x14ac:dyDescent="0.25">
      <c r="A37" s="149" t="s">
        <v>240</v>
      </c>
      <c r="B37" s="150">
        <v>180000</v>
      </c>
      <c r="C37" s="150">
        <v>180000</v>
      </c>
      <c r="D37" s="150"/>
      <c r="E37" s="150">
        <v>0</v>
      </c>
      <c r="F37" s="150"/>
      <c r="G37" s="51" t="s">
        <v>473</v>
      </c>
      <c r="H37" s="51" t="s">
        <v>474</v>
      </c>
    </row>
    <row r="38" spans="1:8" ht="37.5" customHeight="1" x14ac:dyDescent="0.25">
      <c r="A38" s="149" t="s">
        <v>250</v>
      </c>
      <c r="B38" s="150">
        <v>100000</v>
      </c>
      <c r="C38" s="150">
        <v>100000</v>
      </c>
      <c r="D38" s="150"/>
      <c r="E38" s="150">
        <v>0</v>
      </c>
      <c r="F38" s="150"/>
      <c r="G38" s="51" t="s">
        <v>501</v>
      </c>
      <c r="H38" s="51" t="s">
        <v>502</v>
      </c>
    </row>
    <row r="39" spans="1:8" ht="27.75" customHeight="1" x14ac:dyDescent="0.25">
      <c r="A39" s="149" t="s">
        <v>230</v>
      </c>
      <c r="B39" s="150">
        <v>3500000</v>
      </c>
      <c r="C39" s="150">
        <v>3500000</v>
      </c>
      <c r="D39" s="150"/>
      <c r="E39" s="150"/>
      <c r="F39" s="150"/>
      <c r="G39" s="51" t="s">
        <v>495</v>
      </c>
      <c r="H39" s="51" t="s">
        <v>496</v>
      </c>
    </row>
    <row r="40" spans="1:8" ht="35.25" customHeight="1" x14ac:dyDescent="0.25">
      <c r="A40" s="149" t="s">
        <v>248</v>
      </c>
      <c r="B40" s="150">
        <v>1680000</v>
      </c>
      <c r="C40" s="150">
        <v>1680000</v>
      </c>
      <c r="D40" s="150"/>
      <c r="E40" s="150">
        <v>0</v>
      </c>
      <c r="F40" s="150"/>
      <c r="G40" s="51" t="s">
        <v>503</v>
      </c>
      <c r="H40" s="51" t="s">
        <v>504</v>
      </c>
    </row>
    <row r="41" spans="1:8" ht="38.25" customHeight="1" x14ac:dyDescent="0.25">
      <c r="A41" s="149" t="s">
        <v>226</v>
      </c>
      <c r="B41" s="150">
        <v>75000</v>
      </c>
      <c r="C41" s="150">
        <v>75000</v>
      </c>
      <c r="D41" s="150"/>
      <c r="E41" s="150"/>
      <c r="F41" s="150"/>
      <c r="G41" s="51" t="s">
        <v>505</v>
      </c>
      <c r="H41" s="51" t="s">
        <v>506</v>
      </c>
    </row>
    <row r="42" spans="1:8" ht="27.75" customHeight="1" x14ac:dyDescent="0.25">
      <c r="A42" s="149" t="s">
        <v>227</v>
      </c>
      <c r="B42" s="150">
        <f>SUM(C42:D42)</f>
        <v>1100000</v>
      </c>
      <c r="C42" s="150">
        <v>500000</v>
      </c>
      <c r="D42" s="150">
        <v>600000</v>
      </c>
      <c r="E42" s="51"/>
      <c r="F42" s="150">
        <v>600000</v>
      </c>
      <c r="G42" s="51" t="s">
        <v>505</v>
      </c>
      <c r="H42" s="51" t="s">
        <v>506</v>
      </c>
    </row>
    <row r="43" spans="1:8" ht="32.25" customHeight="1" x14ac:dyDescent="0.25">
      <c r="A43" s="153" t="s">
        <v>411</v>
      </c>
      <c r="B43" s="152">
        <v>1000000</v>
      </c>
      <c r="C43" s="152">
        <v>1000000</v>
      </c>
      <c r="D43" s="152"/>
      <c r="E43" s="152">
        <v>0</v>
      </c>
      <c r="F43" s="152"/>
      <c r="G43" s="51" t="s">
        <v>486</v>
      </c>
      <c r="H43" s="51" t="s">
        <v>487</v>
      </c>
    </row>
    <row r="44" spans="1:8" ht="31.5" customHeight="1" x14ac:dyDescent="0.25">
      <c r="A44" s="149"/>
      <c r="B44" s="150">
        <v>0</v>
      </c>
      <c r="C44" s="150">
        <v>0</v>
      </c>
      <c r="D44" s="150"/>
      <c r="E44" s="150">
        <v>0</v>
      </c>
      <c r="F44" s="150"/>
      <c r="G44" s="51"/>
      <c r="H44" s="51"/>
    </row>
    <row r="45" spans="1:8" ht="30.75" customHeight="1" x14ac:dyDescent="0.25">
      <c r="A45" s="149" t="s">
        <v>234</v>
      </c>
      <c r="B45" s="150">
        <v>300000</v>
      </c>
      <c r="C45" s="150">
        <v>300000</v>
      </c>
      <c r="D45" s="150"/>
      <c r="E45" s="150">
        <v>0</v>
      </c>
      <c r="F45" s="150"/>
      <c r="G45" s="51" t="s">
        <v>486</v>
      </c>
      <c r="H45" s="51" t="s">
        <v>487</v>
      </c>
    </row>
    <row r="46" spans="1:8" ht="39" customHeight="1" x14ac:dyDescent="0.25">
      <c r="A46" s="151" t="s">
        <v>409</v>
      </c>
      <c r="B46" s="152">
        <v>6227368</v>
      </c>
      <c r="C46" s="152">
        <v>6227368</v>
      </c>
      <c r="D46" s="152"/>
      <c r="E46" s="152">
        <v>0</v>
      </c>
      <c r="F46" s="152"/>
      <c r="G46" s="51" t="s">
        <v>509</v>
      </c>
      <c r="H46" s="51" t="s">
        <v>510</v>
      </c>
    </row>
    <row r="47" spans="1:8" ht="36.75" customHeight="1" x14ac:dyDescent="0.25">
      <c r="A47" s="149" t="s">
        <v>241</v>
      </c>
      <c r="B47" s="150">
        <v>1700000</v>
      </c>
      <c r="C47" s="150">
        <v>1700000</v>
      </c>
      <c r="D47" s="150"/>
      <c r="E47" s="150"/>
      <c r="F47" s="150"/>
      <c r="G47" s="51" t="s">
        <v>491</v>
      </c>
      <c r="H47" s="51" t="s">
        <v>492</v>
      </c>
    </row>
    <row r="48" spans="1:8" ht="28.5" customHeight="1" x14ac:dyDescent="0.25">
      <c r="A48" s="149" t="s">
        <v>249</v>
      </c>
      <c r="B48" s="150">
        <v>70000</v>
      </c>
      <c r="C48" s="150">
        <v>70000</v>
      </c>
      <c r="D48" s="150"/>
      <c r="E48" s="150">
        <v>0</v>
      </c>
      <c r="F48" s="150"/>
      <c r="G48" s="51" t="s">
        <v>501</v>
      </c>
      <c r="H48" s="51" t="s">
        <v>502</v>
      </c>
    </row>
    <row r="49" spans="1:8" x14ac:dyDescent="0.25">
      <c r="A49" s="149" t="s">
        <v>258</v>
      </c>
      <c r="B49" s="150">
        <v>130000</v>
      </c>
      <c r="C49" s="150">
        <v>130000</v>
      </c>
      <c r="D49" s="150"/>
      <c r="E49" s="150">
        <v>0</v>
      </c>
      <c r="F49" s="150"/>
      <c r="G49" s="51" t="s">
        <v>468</v>
      </c>
      <c r="H49" s="51" t="s">
        <v>469</v>
      </c>
    </row>
    <row r="50" spans="1:8" ht="27" customHeight="1" x14ac:dyDescent="0.25">
      <c r="A50" s="149" t="s">
        <v>268</v>
      </c>
      <c r="B50" s="150">
        <v>160000</v>
      </c>
      <c r="C50" s="150">
        <v>160000</v>
      </c>
      <c r="D50" s="150"/>
      <c r="E50" s="150">
        <v>0</v>
      </c>
      <c r="F50" s="150"/>
      <c r="G50" s="51" t="s">
        <v>468</v>
      </c>
      <c r="H50" s="51" t="s">
        <v>469</v>
      </c>
    </row>
    <row r="51" spans="1:8" ht="32.25" customHeight="1" x14ac:dyDescent="0.25">
      <c r="A51" s="149" t="s">
        <v>259</v>
      </c>
      <c r="B51" s="150">
        <v>350000</v>
      </c>
      <c r="C51" s="150">
        <v>350000</v>
      </c>
      <c r="D51" s="150"/>
      <c r="E51" s="150">
        <v>0</v>
      </c>
      <c r="F51" s="150"/>
      <c r="G51" s="51" t="s">
        <v>473</v>
      </c>
      <c r="H51" s="51" t="s">
        <v>474</v>
      </c>
    </row>
    <row r="52" spans="1:8" ht="32.25" customHeight="1" x14ac:dyDescent="0.25">
      <c r="A52" s="149" t="s">
        <v>235</v>
      </c>
      <c r="B52" s="150">
        <v>5011000</v>
      </c>
      <c r="C52" s="150">
        <v>897000</v>
      </c>
      <c r="D52" s="150">
        <f>E52</f>
        <v>4114000</v>
      </c>
      <c r="E52" s="150">
        <v>4114000</v>
      </c>
      <c r="F52" s="150"/>
      <c r="G52" s="51" t="s">
        <v>484</v>
      </c>
      <c r="H52" s="51" t="s">
        <v>485</v>
      </c>
    </row>
    <row r="53" spans="1:8" ht="36.75" customHeight="1" x14ac:dyDescent="0.25">
      <c r="A53" s="149" t="s">
        <v>236</v>
      </c>
      <c r="B53" s="150">
        <v>3500000</v>
      </c>
      <c r="C53" s="150">
        <v>1800000</v>
      </c>
      <c r="D53" s="150">
        <f>E53</f>
        <v>1700000</v>
      </c>
      <c r="E53" s="150">
        <v>1700000</v>
      </c>
      <c r="F53" s="150"/>
      <c r="G53" s="51" t="s">
        <v>515</v>
      </c>
      <c r="H53" s="224" t="s">
        <v>483</v>
      </c>
    </row>
    <row r="54" spans="1:8" ht="15.75" customHeight="1" x14ac:dyDescent="0.25">
      <c r="A54" s="149" t="s">
        <v>237</v>
      </c>
      <c r="B54" s="150">
        <v>550000</v>
      </c>
      <c r="C54" s="150">
        <v>550000</v>
      </c>
      <c r="D54" s="150"/>
      <c r="E54" s="150">
        <v>0</v>
      </c>
      <c r="F54" s="150"/>
      <c r="G54" s="51" t="s">
        <v>486</v>
      </c>
      <c r="H54" s="51" t="s">
        <v>487</v>
      </c>
    </row>
    <row r="55" spans="1:8" ht="17.25" customHeight="1" x14ac:dyDescent="0.25">
      <c r="A55" s="149" t="s">
        <v>238</v>
      </c>
      <c r="B55" s="150">
        <v>240000</v>
      </c>
      <c r="C55" s="150">
        <v>240000</v>
      </c>
      <c r="D55" s="150"/>
      <c r="E55" s="150">
        <v>0</v>
      </c>
      <c r="F55" s="150"/>
      <c r="G55" s="51" t="s">
        <v>486</v>
      </c>
      <c r="H55" s="51" t="s">
        <v>487</v>
      </c>
    </row>
    <row r="56" spans="1:8" ht="27.75" customHeight="1" x14ac:dyDescent="0.25">
      <c r="A56" s="149" t="s">
        <v>260</v>
      </c>
      <c r="B56" s="150">
        <v>40000</v>
      </c>
      <c r="C56" s="150">
        <v>40000</v>
      </c>
      <c r="D56" s="150"/>
      <c r="E56" s="150">
        <v>0</v>
      </c>
      <c r="F56" s="150"/>
      <c r="G56" s="51" t="s">
        <v>468</v>
      </c>
      <c r="H56" s="51" t="s">
        <v>469</v>
      </c>
    </row>
    <row r="57" spans="1:8" ht="22.5" customHeight="1" x14ac:dyDescent="0.25">
      <c r="A57" s="149" t="s">
        <v>242</v>
      </c>
      <c r="B57" s="150">
        <v>560000</v>
      </c>
      <c r="C57" s="150">
        <v>560000</v>
      </c>
      <c r="D57" s="150"/>
      <c r="E57" s="150">
        <v>0</v>
      </c>
      <c r="F57" s="150"/>
      <c r="G57" s="51" t="s">
        <v>477</v>
      </c>
      <c r="H57" s="51" t="s">
        <v>478</v>
      </c>
    </row>
    <row r="58" spans="1:8" ht="27.75" customHeight="1" x14ac:dyDescent="0.25">
      <c r="A58" s="149" t="s">
        <v>261</v>
      </c>
      <c r="B58" s="150">
        <v>120000</v>
      </c>
      <c r="C58" s="150">
        <v>120000</v>
      </c>
      <c r="D58" s="150"/>
      <c r="E58" s="150">
        <v>0</v>
      </c>
      <c r="F58" s="150"/>
      <c r="G58" s="51" t="s">
        <v>486</v>
      </c>
      <c r="H58" s="51" t="s">
        <v>487</v>
      </c>
    </row>
    <row r="59" spans="1:8" ht="22.5" customHeight="1" x14ac:dyDescent="0.25">
      <c r="A59" s="149"/>
      <c r="B59" s="150"/>
      <c r="C59" s="150"/>
      <c r="D59" s="150"/>
      <c r="E59" s="150">
        <v>0</v>
      </c>
      <c r="F59" s="150"/>
      <c r="G59" s="51"/>
      <c r="H59" s="51"/>
    </row>
    <row r="60" spans="1:8" ht="30" customHeight="1" x14ac:dyDescent="0.25">
      <c r="A60" s="149" t="s">
        <v>262</v>
      </c>
      <c r="B60" s="150">
        <f>C60</f>
        <v>500000</v>
      </c>
      <c r="C60" s="150">
        <v>500000</v>
      </c>
      <c r="D60" s="150"/>
      <c r="E60" s="150"/>
      <c r="F60" s="150"/>
      <c r="G60" s="51" t="s">
        <v>468</v>
      </c>
      <c r="H60" s="51" t="s">
        <v>469</v>
      </c>
    </row>
    <row r="61" spans="1:8" ht="24.75" customHeight="1" x14ac:dyDescent="0.25">
      <c r="A61" s="149" t="s">
        <v>263</v>
      </c>
      <c r="B61" s="150">
        <v>100000</v>
      </c>
      <c r="C61" s="150">
        <v>100000</v>
      </c>
      <c r="D61" s="150"/>
      <c r="E61" s="150">
        <v>0</v>
      </c>
      <c r="F61" s="150"/>
      <c r="G61" s="51" t="s">
        <v>468</v>
      </c>
      <c r="H61" s="51" t="s">
        <v>469</v>
      </c>
    </row>
    <row r="62" spans="1:8" x14ac:dyDescent="0.25">
      <c r="A62" s="149" t="s">
        <v>245</v>
      </c>
      <c r="B62" s="150">
        <v>200000</v>
      </c>
      <c r="C62" s="150">
        <v>200000</v>
      </c>
      <c r="D62" s="150"/>
      <c r="E62" s="150">
        <v>0</v>
      </c>
      <c r="F62" s="150"/>
      <c r="G62" s="51" t="s">
        <v>489</v>
      </c>
      <c r="H62" s="51" t="s">
        <v>490</v>
      </c>
    </row>
    <row r="63" spans="1:8" ht="21" customHeight="1" x14ac:dyDescent="0.25">
      <c r="A63" s="149" t="s">
        <v>244</v>
      </c>
      <c r="B63" s="150">
        <v>150000</v>
      </c>
      <c r="C63" s="150">
        <v>150000</v>
      </c>
      <c r="D63" s="150"/>
      <c r="E63" s="150">
        <v>0</v>
      </c>
      <c r="F63" s="150"/>
      <c r="G63" s="51" t="s">
        <v>489</v>
      </c>
      <c r="H63" s="51" t="s">
        <v>490</v>
      </c>
    </row>
    <row r="64" spans="1:8" ht="25.5" x14ac:dyDescent="0.25">
      <c r="A64" s="149" t="s">
        <v>264</v>
      </c>
      <c r="B64" s="150">
        <v>300000</v>
      </c>
      <c r="C64" s="150">
        <v>300000</v>
      </c>
      <c r="D64" s="150"/>
      <c r="E64" s="150">
        <v>0</v>
      </c>
      <c r="F64" s="150"/>
      <c r="G64" s="51" t="s">
        <v>468</v>
      </c>
      <c r="H64" s="51" t="s">
        <v>469</v>
      </c>
    </row>
    <row r="65" spans="1:8" x14ac:dyDescent="0.25">
      <c r="A65" s="149" t="s">
        <v>265</v>
      </c>
      <c r="B65" s="150">
        <f>SUM(C65:D65)</f>
        <v>1968032.27</v>
      </c>
      <c r="C65" s="150">
        <v>333701</v>
      </c>
      <c r="D65" s="150">
        <f>SUM(E65:F65)</f>
        <v>1634331.27</v>
      </c>
      <c r="E65" s="150">
        <v>34517.08</v>
      </c>
      <c r="F65" s="150">
        <v>1599814.19</v>
      </c>
      <c r="G65" s="150" t="s">
        <v>475</v>
      </c>
      <c r="H65" s="51" t="s">
        <v>476</v>
      </c>
    </row>
    <row r="66" spans="1:8" ht="22.5" customHeight="1" x14ac:dyDescent="0.25">
      <c r="A66" s="149" t="s">
        <v>266</v>
      </c>
      <c r="B66" s="150">
        <f>SUM(C66:D66)</f>
        <v>1427564</v>
      </c>
      <c r="C66" s="150">
        <v>307564</v>
      </c>
      <c r="D66" s="150">
        <f>F66</f>
        <v>1120000</v>
      </c>
      <c r="E66" s="150"/>
      <c r="F66" s="150">
        <v>1120000</v>
      </c>
      <c r="G66" s="51" t="s">
        <v>493</v>
      </c>
      <c r="H66" s="51" t="s">
        <v>494</v>
      </c>
    </row>
    <row r="67" spans="1:8" x14ac:dyDescent="0.25">
      <c r="A67" s="149" t="s">
        <v>225</v>
      </c>
      <c r="B67" s="150">
        <v>120000</v>
      </c>
      <c r="C67" s="150">
        <v>120000</v>
      </c>
      <c r="D67" s="150"/>
      <c r="E67" s="150">
        <v>0</v>
      </c>
      <c r="F67" s="150"/>
      <c r="G67" s="51" t="s">
        <v>479</v>
      </c>
      <c r="H67" s="51" t="s">
        <v>480</v>
      </c>
    </row>
    <row r="68" spans="1:8" ht="19.5" customHeight="1" x14ac:dyDescent="0.25">
      <c r="A68" s="149" t="s">
        <v>470</v>
      </c>
      <c r="B68" s="150">
        <v>5000</v>
      </c>
      <c r="C68" s="150">
        <v>5000</v>
      </c>
      <c r="D68" s="150"/>
      <c r="E68" s="150"/>
      <c r="F68" s="150"/>
      <c r="G68" s="51" t="s">
        <v>468</v>
      </c>
      <c r="H68" s="51" t="s">
        <v>469</v>
      </c>
    </row>
    <row r="69" spans="1:8" ht="19.5" customHeight="1" x14ac:dyDescent="0.25">
      <c r="A69" s="149"/>
      <c r="B69" s="150"/>
      <c r="C69" s="150"/>
      <c r="D69" s="150"/>
      <c r="E69" s="150"/>
      <c r="F69" s="150"/>
      <c r="G69" s="51"/>
      <c r="H69" s="51"/>
    </row>
    <row r="70" spans="1:8" ht="25.5" customHeight="1" x14ac:dyDescent="0.25">
      <c r="A70" s="149" t="s">
        <v>243</v>
      </c>
      <c r="B70" s="150">
        <v>1500000</v>
      </c>
      <c r="C70" s="150">
        <v>1500000</v>
      </c>
      <c r="D70" s="150"/>
      <c r="E70" s="150">
        <v>0</v>
      </c>
      <c r="F70" s="150"/>
      <c r="G70" s="51" t="s">
        <v>473</v>
      </c>
      <c r="H70" s="51" t="s">
        <v>474</v>
      </c>
    </row>
    <row r="71" spans="1:8" x14ac:dyDescent="0.25">
      <c r="A71" s="153" t="s">
        <v>97</v>
      </c>
      <c r="B71" s="154">
        <f>SUM(B4:B70)</f>
        <v>52610964.270000003</v>
      </c>
      <c r="C71" s="154">
        <f>SUM(C4:C70)</f>
        <v>30422633</v>
      </c>
      <c r="D71" s="154">
        <f t="shared" ref="D71:F71" si="0">SUM(D4:D70)</f>
        <v>22188331.27</v>
      </c>
      <c r="E71" s="154">
        <f t="shared" si="0"/>
        <v>18868517.079999998</v>
      </c>
      <c r="F71" s="154">
        <f t="shared" si="0"/>
        <v>3319814.19</v>
      </c>
    </row>
    <row r="73" spans="1:8" x14ac:dyDescent="0.25">
      <c r="C73" s="70"/>
      <c r="D73" s="70"/>
    </row>
    <row r="74" spans="1:8" x14ac:dyDescent="0.25">
      <c r="C74" s="70"/>
    </row>
    <row r="76" spans="1:8" x14ac:dyDescent="0.25">
      <c r="A76" s="222"/>
    </row>
  </sheetData>
  <autoFilter ref="G2:H76"/>
  <sortState ref="A4:F69">
    <sortCondition ref="A4"/>
  </sortState>
  <mergeCells count="2">
    <mergeCell ref="G2:G3"/>
    <mergeCell ref="H2:H3"/>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G139"/>
  <sheetViews>
    <sheetView topLeftCell="A103" zoomScale="85" zoomScaleNormal="85" workbookViewId="0">
      <selection activeCell="B113" sqref="B113"/>
    </sheetView>
  </sheetViews>
  <sheetFormatPr baseColWidth="10" defaultRowHeight="15" x14ac:dyDescent="0.25"/>
  <cols>
    <col min="1" max="1" width="16.85546875" style="74" customWidth="1"/>
    <col min="2" max="2" width="74.85546875" style="11" customWidth="1"/>
    <col min="3" max="3" width="20.28515625" style="11" bestFit="1" customWidth="1"/>
    <col min="4" max="4" width="22.5703125" style="11" customWidth="1"/>
    <col min="5" max="5" width="18" style="11" bestFit="1" customWidth="1"/>
    <col min="6" max="6" width="19.28515625" style="11" customWidth="1"/>
    <col min="7" max="7" width="31.7109375" style="11" customWidth="1"/>
    <col min="8" max="16384" width="11.42578125" style="11"/>
  </cols>
  <sheetData>
    <row r="1" spans="1:7" ht="15" customHeight="1" x14ac:dyDescent="0.3">
      <c r="A1" s="228" t="s">
        <v>291</v>
      </c>
      <c r="B1" s="229"/>
      <c r="C1" s="229"/>
      <c r="D1" s="229"/>
      <c r="E1" s="230"/>
    </row>
    <row r="2" spans="1:7" ht="15.75" customHeight="1" x14ac:dyDescent="0.3">
      <c r="A2" s="231"/>
      <c r="B2" s="232"/>
      <c r="C2" s="232"/>
      <c r="D2" s="232"/>
      <c r="E2" s="233"/>
    </row>
    <row r="3" spans="1:7" x14ac:dyDescent="0.25">
      <c r="A3" s="268" t="s">
        <v>530</v>
      </c>
      <c r="B3" s="234" t="s">
        <v>1</v>
      </c>
      <c r="C3" s="251" t="s">
        <v>2</v>
      </c>
      <c r="D3" s="251" t="s">
        <v>3</v>
      </c>
      <c r="E3" s="252" t="s">
        <v>4</v>
      </c>
      <c r="F3" s="512" t="s">
        <v>456</v>
      </c>
      <c r="G3" s="512" t="s">
        <v>457</v>
      </c>
    </row>
    <row r="4" spans="1:7" x14ac:dyDescent="0.25">
      <c r="A4" s="268"/>
      <c r="B4" s="234"/>
      <c r="C4" s="251"/>
      <c r="D4" s="251"/>
      <c r="E4" s="252"/>
      <c r="F4" s="512"/>
      <c r="G4" s="512"/>
    </row>
    <row r="5" spans="1:7" ht="42.75" customHeight="1" x14ac:dyDescent="0.25">
      <c r="A5" s="262" t="s">
        <v>531</v>
      </c>
      <c r="B5" s="279" t="s">
        <v>40</v>
      </c>
      <c r="C5" s="14">
        <v>25100</v>
      </c>
      <c r="D5" s="14">
        <v>25100</v>
      </c>
      <c r="E5" s="220">
        <v>0</v>
      </c>
      <c r="F5" s="45" t="s">
        <v>461</v>
      </c>
      <c r="G5" s="45" t="s">
        <v>458</v>
      </c>
    </row>
    <row r="6" spans="1:7" ht="33" customHeight="1" x14ac:dyDescent="0.25">
      <c r="A6" s="262" t="s">
        <v>531</v>
      </c>
      <c r="B6" s="226" t="s">
        <v>41</v>
      </c>
      <c r="C6" s="14">
        <f>D6</f>
        <v>20000</v>
      </c>
      <c r="D6" s="14">
        <v>20000</v>
      </c>
      <c r="E6" s="220">
        <v>0</v>
      </c>
      <c r="F6" s="45" t="s">
        <v>461</v>
      </c>
      <c r="G6" s="45" t="s">
        <v>458</v>
      </c>
    </row>
    <row r="7" spans="1:7" ht="25.5" customHeight="1" x14ac:dyDescent="0.25">
      <c r="A7" s="262" t="s">
        <v>531</v>
      </c>
      <c r="B7" s="226" t="s">
        <v>42</v>
      </c>
      <c r="C7" s="14">
        <f>D7</f>
        <v>10000</v>
      </c>
      <c r="D7" s="14">
        <v>10000</v>
      </c>
      <c r="E7" s="220">
        <v>0</v>
      </c>
      <c r="F7" s="45" t="s">
        <v>461</v>
      </c>
      <c r="G7" s="45" t="s">
        <v>458</v>
      </c>
    </row>
    <row r="8" spans="1:7" ht="25.5" customHeight="1" x14ac:dyDescent="0.25">
      <c r="A8" s="262" t="s">
        <v>531</v>
      </c>
      <c r="B8" s="226" t="s">
        <v>43</v>
      </c>
      <c r="C8" s="14">
        <f>D8</f>
        <v>20000</v>
      </c>
      <c r="D8" s="14">
        <v>20000</v>
      </c>
      <c r="E8" s="220">
        <v>0</v>
      </c>
      <c r="F8" s="45" t="s">
        <v>461</v>
      </c>
      <c r="G8" s="45" t="s">
        <v>458</v>
      </c>
    </row>
    <row r="9" spans="1:7" ht="25.5" customHeight="1" x14ac:dyDescent="0.25">
      <c r="A9" s="262" t="s">
        <v>531</v>
      </c>
      <c r="B9" s="226" t="s">
        <v>44</v>
      </c>
      <c r="C9" s="14">
        <v>17500</v>
      </c>
      <c r="D9" s="14">
        <v>17500</v>
      </c>
      <c r="E9" s="220">
        <v>0</v>
      </c>
      <c r="F9" s="45" t="s">
        <v>461</v>
      </c>
      <c r="G9" s="45" t="s">
        <v>458</v>
      </c>
    </row>
    <row r="10" spans="1:7" ht="25.5" customHeight="1" x14ac:dyDescent="0.25">
      <c r="A10" s="262" t="s">
        <v>531</v>
      </c>
      <c r="B10" s="226" t="s">
        <v>45</v>
      </c>
      <c r="C10" s="14">
        <v>15550</v>
      </c>
      <c r="D10" s="14">
        <v>15550</v>
      </c>
      <c r="E10" s="220">
        <v>0</v>
      </c>
      <c r="F10" s="45" t="s">
        <v>461</v>
      </c>
      <c r="G10" s="45" t="s">
        <v>458</v>
      </c>
    </row>
    <row r="11" spans="1:7" ht="36" customHeight="1" x14ac:dyDescent="0.25">
      <c r="A11" s="262" t="s">
        <v>531</v>
      </c>
      <c r="B11" s="226" t="s">
        <v>46</v>
      </c>
      <c r="C11" s="14">
        <f>D11</f>
        <v>8000</v>
      </c>
      <c r="D11" s="14">
        <v>8000</v>
      </c>
      <c r="E11" s="220">
        <v>0</v>
      </c>
      <c r="F11" s="45" t="s">
        <v>461</v>
      </c>
      <c r="G11" s="45" t="s">
        <v>458</v>
      </c>
    </row>
    <row r="12" spans="1:7" ht="25.5" customHeight="1" x14ac:dyDescent="0.25">
      <c r="A12" s="262" t="s">
        <v>531</v>
      </c>
      <c r="B12" s="226" t="s">
        <v>47</v>
      </c>
      <c r="C12" s="14">
        <f>D12</f>
        <v>10000</v>
      </c>
      <c r="D12" s="14">
        <v>10000</v>
      </c>
      <c r="E12" s="220"/>
      <c r="F12" s="45" t="s">
        <v>461</v>
      </c>
      <c r="G12" s="45" t="s">
        <v>458</v>
      </c>
    </row>
    <row r="13" spans="1:7" ht="25.5" customHeight="1" x14ac:dyDescent="0.25">
      <c r="A13" s="262" t="s">
        <v>531</v>
      </c>
      <c r="B13" s="226" t="s">
        <v>48</v>
      </c>
      <c r="C13" s="14">
        <f>D13</f>
        <v>20000</v>
      </c>
      <c r="D13" s="14">
        <v>20000</v>
      </c>
      <c r="E13" s="220"/>
      <c r="F13" s="45" t="s">
        <v>461</v>
      </c>
      <c r="G13" s="45" t="s">
        <v>458</v>
      </c>
    </row>
    <row r="14" spans="1:7" ht="26.25" customHeight="1" x14ac:dyDescent="0.25">
      <c r="A14" s="262" t="s">
        <v>531</v>
      </c>
      <c r="B14" s="226" t="s">
        <v>49</v>
      </c>
      <c r="C14" s="14">
        <f>D14</f>
        <v>15000</v>
      </c>
      <c r="D14" s="14">
        <v>15000</v>
      </c>
      <c r="E14" s="220">
        <v>0</v>
      </c>
      <c r="F14" s="45" t="s">
        <v>461</v>
      </c>
      <c r="G14" s="45" t="s">
        <v>458</v>
      </c>
    </row>
    <row r="15" spans="1:7" ht="29.25" customHeight="1" x14ac:dyDescent="0.25">
      <c r="A15" s="262" t="s">
        <v>531</v>
      </c>
      <c r="B15" s="226" t="s">
        <v>50</v>
      </c>
      <c r="C15" s="14">
        <v>32800</v>
      </c>
      <c r="D15" s="14">
        <v>32800</v>
      </c>
      <c r="E15" s="220">
        <v>0</v>
      </c>
      <c r="F15" s="45" t="s">
        <v>461</v>
      </c>
      <c r="G15" s="45" t="s">
        <v>458</v>
      </c>
    </row>
    <row r="16" spans="1:7" ht="25.5" customHeight="1" x14ac:dyDescent="0.25">
      <c r="A16" s="262" t="s">
        <v>531</v>
      </c>
      <c r="B16" s="226" t="s">
        <v>51</v>
      </c>
      <c r="C16" s="14">
        <v>45500</v>
      </c>
      <c r="D16" s="14">
        <v>45500</v>
      </c>
      <c r="E16" s="220">
        <v>0</v>
      </c>
      <c r="F16" s="45" t="s">
        <v>461</v>
      </c>
      <c r="G16" s="45" t="s">
        <v>458</v>
      </c>
    </row>
    <row r="17" spans="1:7" ht="25.5" customHeight="1" x14ac:dyDescent="0.25">
      <c r="A17" s="262" t="s">
        <v>531</v>
      </c>
      <c r="B17" s="226" t="s">
        <v>52</v>
      </c>
      <c r="C17" s="14">
        <v>26400</v>
      </c>
      <c r="D17" s="14">
        <v>26400</v>
      </c>
      <c r="E17" s="220">
        <v>0</v>
      </c>
      <c r="F17" s="45" t="s">
        <v>461</v>
      </c>
      <c r="G17" s="45" t="s">
        <v>458</v>
      </c>
    </row>
    <row r="18" spans="1:7" ht="25.5" customHeight="1" x14ac:dyDescent="0.25">
      <c r="A18" s="263" t="s">
        <v>532</v>
      </c>
      <c r="B18" s="294" t="s">
        <v>143</v>
      </c>
      <c r="C18" s="295">
        <f>SUM(D18:E18)</f>
        <v>30000</v>
      </c>
      <c r="D18" s="295">
        <v>30000</v>
      </c>
      <c r="E18" s="296">
        <v>0</v>
      </c>
      <c r="F18" s="297" t="s">
        <v>461</v>
      </c>
      <c r="G18" s="297" t="s">
        <v>458</v>
      </c>
    </row>
    <row r="19" spans="1:7" ht="25.5" customHeight="1" x14ac:dyDescent="0.25">
      <c r="A19" s="263" t="s">
        <v>532</v>
      </c>
      <c r="B19" s="294" t="s">
        <v>144</v>
      </c>
      <c r="C19" s="295">
        <f t="shared" ref="C19:C45" si="0">SUM(D19:E19)</f>
        <v>25000</v>
      </c>
      <c r="D19" s="295">
        <v>25000</v>
      </c>
      <c r="E19" s="296">
        <v>0</v>
      </c>
      <c r="F19" s="297" t="s">
        <v>461</v>
      </c>
      <c r="G19" s="297" t="s">
        <v>458</v>
      </c>
    </row>
    <row r="20" spans="1:7" ht="25.5" customHeight="1" x14ac:dyDescent="0.25">
      <c r="A20" s="263" t="s">
        <v>532</v>
      </c>
      <c r="B20" s="294" t="s">
        <v>145</v>
      </c>
      <c r="C20" s="295">
        <f t="shared" si="0"/>
        <v>31640</v>
      </c>
      <c r="D20" s="295">
        <v>31640</v>
      </c>
      <c r="E20" s="296">
        <v>0</v>
      </c>
      <c r="F20" s="297" t="s">
        <v>461</v>
      </c>
      <c r="G20" s="297" t="s">
        <v>458</v>
      </c>
    </row>
    <row r="21" spans="1:7" ht="25.5" customHeight="1" x14ac:dyDescent="0.25">
      <c r="A21" s="263" t="s">
        <v>532</v>
      </c>
      <c r="B21" s="294" t="s">
        <v>146</v>
      </c>
      <c r="C21" s="295">
        <f t="shared" si="0"/>
        <v>25000</v>
      </c>
      <c r="D21" s="295">
        <v>25000</v>
      </c>
      <c r="E21" s="296"/>
      <c r="F21" s="297" t="s">
        <v>461</v>
      </c>
      <c r="G21" s="297" t="s">
        <v>458</v>
      </c>
    </row>
    <row r="22" spans="1:7" ht="25.5" customHeight="1" x14ac:dyDescent="0.25">
      <c r="A22" s="263" t="s">
        <v>532</v>
      </c>
      <c r="B22" s="294" t="s">
        <v>147</v>
      </c>
      <c r="C22" s="295">
        <f t="shared" si="0"/>
        <v>16000</v>
      </c>
      <c r="D22" s="295">
        <v>16000</v>
      </c>
      <c r="E22" s="296"/>
      <c r="F22" s="297" t="s">
        <v>461</v>
      </c>
      <c r="G22" s="297" t="s">
        <v>458</v>
      </c>
    </row>
    <row r="23" spans="1:7" ht="25.5" customHeight="1" x14ac:dyDescent="0.25">
      <c r="A23" s="263" t="s">
        <v>532</v>
      </c>
      <c r="B23" s="294" t="s">
        <v>148</v>
      </c>
      <c r="C23" s="295">
        <f t="shared" si="0"/>
        <v>25000</v>
      </c>
      <c r="D23" s="295">
        <v>25000</v>
      </c>
      <c r="E23" s="296">
        <v>0</v>
      </c>
      <c r="F23" s="297" t="s">
        <v>461</v>
      </c>
      <c r="G23" s="297" t="s">
        <v>458</v>
      </c>
    </row>
    <row r="24" spans="1:7" ht="47.25" customHeight="1" x14ac:dyDescent="0.25">
      <c r="A24" s="263" t="s">
        <v>532</v>
      </c>
      <c r="B24" s="298" t="s">
        <v>149</v>
      </c>
      <c r="C24" s="299">
        <f t="shared" si="0"/>
        <v>6000</v>
      </c>
      <c r="D24" s="299">
        <v>6000</v>
      </c>
      <c r="E24" s="300">
        <v>0</v>
      </c>
      <c r="F24" s="301" t="s">
        <v>461</v>
      </c>
      <c r="G24" s="301" t="s">
        <v>458</v>
      </c>
    </row>
    <row r="25" spans="1:7" ht="25.5" customHeight="1" x14ac:dyDescent="0.25">
      <c r="A25" s="263" t="s">
        <v>532</v>
      </c>
      <c r="B25" s="302" t="s">
        <v>126</v>
      </c>
      <c r="C25" s="303">
        <f t="shared" si="0"/>
        <v>12000</v>
      </c>
      <c r="D25" s="303">
        <v>12000</v>
      </c>
      <c r="E25" s="304"/>
      <c r="F25" s="305" t="s">
        <v>461</v>
      </c>
      <c r="G25" s="305" t="s">
        <v>458</v>
      </c>
    </row>
    <row r="26" spans="1:7" ht="25.5" customHeight="1" x14ac:dyDescent="0.25">
      <c r="A26" s="263" t="s">
        <v>532</v>
      </c>
      <c r="B26" s="302" t="s">
        <v>127</v>
      </c>
      <c r="C26" s="303">
        <f t="shared" si="0"/>
        <v>7000</v>
      </c>
      <c r="D26" s="303">
        <v>7000</v>
      </c>
      <c r="E26" s="304">
        <v>0</v>
      </c>
      <c r="F26" s="305" t="s">
        <v>461</v>
      </c>
      <c r="G26" s="305" t="s">
        <v>458</v>
      </c>
    </row>
    <row r="27" spans="1:7" ht="25.5" customHeight="1" x14ac:dyDescent="0.25">
      <c r="A27" s="263" t="s">
        <v>532</v>
      </c>
      <c r="B27" s="302" t="s">
        <v>128</v>
      </c>
      <c r="C27" s="303">
        <f t="shared" si="0"/>
        <v>6000</v>
      </c>
      <c r="D27" s="303">
        <v>6000</v>
      </c>
      <c r="E27" s="304"/>
      <c r="F27" s="305" t="s">
        <v>461</v>
      </c>
      <c r="G27" s="305" t="s">
        <v>458</v>
      </c>
    </row>
    <row r="28" spans="1:7" ht="25.5" customHeight="1" x14ac:dyDescent="0.25">
      <c r="A28" s="263" t="s">
        <v>532</v>
      </c>
      <c r="B28" s="302" t="s">
        <v>129</v>
      </c>
      <c r="C28" s="303">
        <f t="shared" si="0"/>
        <v>4000</v>
      </c>
      <c r="D28" s="303">
        <v>4000</v>
      </c>
      <c r="E28" s="304"/>
      <c r="F28" s="305" t="s">
        <v>461</v>
      </c>
      <c r="G28" s="305" t="s">
        <v>458</v>
      </c>
    </row>
    <row r="29" spans="1:7" ht="25.5" customHeight="1" x14ac:dyDescent="0.25">
      <c r="A29" s="263" t="s">
        <v>532</v>
      </c>
      <c r="B29" s="302" t="s">
        <v>130</v>
      </c>
      <c r="C29" s="303">
        <f t="shared" si="0"/>
        <v>6000</v>
      </c>
      <c r="D29" s="303">
        <v>6000</v>
      </c>
      <c r="E29" s="304"/>
      <c r="F29" s="305" t="s">
        <v>461</v>
      </c>
      <c r="G29" s="305" t="s">
        <v>458</v>
      </c>
    </row>
    <row r="30" spans="1:7" ht="25.5" customHeight="1" x14ac:dyDescent="0.25">
      <c r="A30" s="263" t="s">
        <v>532</v>
      </c>
      <c r="B30" s="302" t="s">
        <v>131</v>
      </c>
      <c r="C30" s="303">
        <f t="shared" si="0"/>
        <v>4000</v>
      </c>
      <c r="D30" s="303">
        <v>4000</v>
      </c>
      <c r="E30" s="304"/>
      <c r="F30" s="305" t="s">
        <v>461</v>
      </c>
      <c r="G30" s="305" t="s">
        <v>458</v>
      </c>
    </row>
    <row r="31" spans="1:7" ht="25.5" customHeight="1" x14ac:dyDescent="0.25">
      <c r="A31" s="263" t="s">
        <v>532</v>
      </c>
      <c r="B31" s="302" t="s">
        <v>132</v>
      </c>
      <c r="C31" s="303">
        <f t="shared" si="0"/>
        <v>4000</v>
      </c>
      <c r="D31" s="303">
        <v>4000</v>
      </c>
      <c r="E31" s="304"/>
      <c r="F31" s="305" t="s">
        <v>461</v>
      </c>
      <c r="G31" s="305" t="s">
        <v>458</v>
      </c>
    </row>
    <row r="32" spans="1:7" ht="25.5" customHeight="1" x14ac:dyDescent="0.25">
      <c r="A32" s="263" t="s">
        <v>532</v>
      </c>
      <c r="B32" s="302" t="s">
        <v>133</v>
      </c>
      <c r="C32" s="303">
        <f t="shared" si="0"/>
        <v>5000</v>
      </c>
      <c r="D32" s="303">
        <v>5000</v>
      </c>
      <c r="E32" s="304"/>
      <c r="F32" s="305" t="s">
        <v>461</v>
      </c>
      <c r="G32" s="305" t="s">
        <v>458</v>
      </c>
    </row>
    <row r="33" spans="1:7" ht="25.5" customHeight="1" x14ac:dyDescent="0.25">
      <c r="A33" s="263" t="s">
        <v>532</v>
      </c>
      <c r="B33" s="312" t="s">
        <v>152</v>
      </c>
      <c r="C33" s="313">
        <f t="shared" si="0"/>
        <v>129500</v>
      </c>
      <c r="D33" s="313">
        <v>129500</v>
      </c>
      <c r="E33" s="314"/>
      <c r="F33" s="315" t="s">
        <v>461</v>
      </c>
      <c r="G33" s="315" t="s">
        <v>458</v>
      </c>
    </row>
    <row r="34" spans="1:7" ht="25.5" customHeight="1" x14ac:dyDescent="0.25">
      <c r="A34" s="263" t="s">
        <v>532</v>
      </c>
      <c r="B34" s="312" t="s">
        <v>134</v>
      </c>
      <c r="C34" s="313">
        <f t="shared" si="0"/>
        <v>8000</v>
      </c>
      <c r="D34" s="313">
        <v>8000</v>
      </c>
      <c r="E34" s="314"/>
      <c r="F34" s="315" t="s">
        <v>461</v>
      </c>
      <c r="G34" s="315" t="s">
        <v>458</v>
      </c>
    </row>
    <row r="35" spans="1:7" ht="25.5" customHeight="1" x14ac:dyDescent="0.25">
      <c r="A35" s="263" t="s">
        <v>532</v>
      </c>
      <c r="B35" s="316" t="s">
        <v>135</v>
      </c>
      <c r="C35" s="313">
        <f t="shared" si="0"/>
        <v>2000</v>
      </c>
      <c r="D35" s="313">
        <v>2000</v>
      </c>
      <c r="E35" s="314"/>
      <c r="F35" s="315" t="s">
        <v>461</v>
      </c>
      <c r="G35" s="315" t="s">
        <v>458</v>
      </c>
    </row>
    <row r="36" spans="1:7" ht="25.5" customHeight="1" x14ac:dyDescent="0.25">
      <c r="A36" s="263" t="s">
        <v>532</v>
      </c>
      <c r="B36" s="312" t="s">
        <v>150</v>
      </c>
      <c r="C36" s="313">
        <f t="shared" si="0"/>
        <v>5000</v>
      </c>
      <c r="D36" s="313">
        <v>5000</v>
      </c>
      <c r="E36" s="314"/>
      <c r="F36" s="315" t="s">
        <v>461</v>
      </c>
      <c r="G36" s="315" t="s">
        <v>458</v>
      </c>
    </row>
    <row r="37" spans="1:7" ht="25.5" customHeight="1" x14ac:dyDescent="0.25">
      <c r="A37" s="263" t="s">
        <v>532</v>
      </c>
      <c r="B37" s="312" t="s">
        <v>136</v>
      </c>
      <c r="C37" s="313">
        <f t="shared" si="0"/>
        <v>10000</v>
      </c>
      <c r="D37" s="313">
        <v>10000</v>
      </c>
      <c r="E37" s="314"/>
      <c r="F37" s="315" t="s">
        <v>461</v>
      </c>
      <c r="G37" s="315" t="s">
        <v>458</v>
      </c>
    </row>
    <row r="38" spans="1:7" ht="25.5" customHeight="1" x14ac:dyDescent="0.25">
      <c r="A38" s="263" t="s">
        <v>533</v>
      </c>
      <c r="B38" s="298" t="s">
        <v>137</v>
      </c>
      <c r="C38" s="299">
        <f t="shared" si="0"/>
        <v>25000</v>
      </c>
      <c r="D38" s="299">
        <v>25000</v>
      </c>
      <c r="E38" s="300"/>
      <c r="F38" s="301" t="s">
        <v>461</v>
      </c>
      <c r="G38" s="301" t="s">
        <v>458</v>
      </c>
    </row>
    <row r="39" spans="1:7" ht="25.5" customHeight="1" x14ac:dyDescent="0.25">
      <c r="A39" s="263" t="s">
        <v>533</v>
      </c>
      <c r="B39" s="298" t="s">
        <v>138</v>
      </c>
      <c r="C39" s="299">
        <f t="shared" si="0"/>
        <v>25000</v>
      </c>
      <c r="D39" s="299">
        <v>25000</v>
      </c>
      <c r="E39" s="300"/>
      <c r="F39" s="301" t="s">
        <v>461</v>
      </c>
      <c r="G39" s="301" t="s">
        <v>458</v>
      </c>
    </row>
    <row r="40" spans="1:7" ht="25.5" customHeight="1" x14ac:dyDescent="0.25">
      <c r="A40" s="263" t="s">
        <v>533</v>
      </c>
      <c r="B40" s="298" t="s">
        <v>139</v>
      </c>
      <c r="C40" s="299">
        <f t="shared" si="0"/>
        <v>30000</v>
      </c>
      <c r="D40" s="299">
        <v>30000</v>
      </c>
      <c r="E40" s="300"/>
      <c r="F40" s="301" t="s">
        <v>461</v>
      </c>
      <c r="G40" s="301" t="s">
        <v>458</v>
      </c>
    </row>
    <row r="41" spans="1:7" ht="25.5" customHeight="1" x14ac:dyDescent="0.25">
      <c r="A41" s="318" t="s">
        <v>533</v>
      </c>
      <c r="B41" s="294" t="s">
        <v>140</v>
      </c>
      <c r="C41" s="295">
        <f t="shared" si="0"/>
        <v>45000</v>
      </c>
      <c r="D41" s="295">
        <v>45000</v>
      </c>
      <c r="E41" s="296"/>
      <c r="F41" s="297" t="s">
        <v>461</v>
      </c>
      <c r="G41" s="297" t="s">
        <v>458</v>
      </c>
    </row>
    <row r="42" spans="1:7" ht="25.5" customHeight="1" x14ac:dyDescent="0.25">
      <c r="A42" s="318" t="s">
        <v>533</v>
      </c>
      <c r="B42" s="294" t="s">
        <v>569</v>
      </c>
      <c r="C42" s="295">
        <f t="shared" si="0"/>
        <v>17000</v>
      </c>
      <c r="D42" s="295">
        <v>17000</v>
      </c>
      <c r="E42" s="296"/>
      <c r="F42" s="297" t="s">
        <v>461</v>
      </c>
      <c r="G42" s="297" t="s">
        <v>458</v>
      </c>
    </row>
    <row r="43" spans="1:7" ht="25.5" customHeight="1" x14ac:dyDescent="0.25">
      <c r="A43" s="318" t="s">
        <v>533</v>
      </c>
      <c r="B43" s="294" t="s">
        <v>567</v>
      </c>
      <c r="C43" s="295">
        <f t="shared" si="0"/>
        <v>26000</v>
      </c>
      <c r="D43" s="295">
        <v>26000</v>
      </c>
      <c r="E43" s="296"/>
      <c r="F43" s="297" t="s">
        <v>461</v>
      </c>
      <c r="G43" s="297" t="s">
        <v>458</v>
      </c>
    </row>
    <row r="44" spans="1:7" ht="25.5" customHeight="1" x14ac:dyDescent="0.25">
      <c r="A44" s="318" t="s">
        <v>533</v>
      </c>
      <c r="B44" s="294" t="s">
        <v>141</v>
      </c>
      <c r="C44" s="295">
        <f t="shared" si="0"/>
        <v>24000</v>
      </c>
      <c r="D44" s="295">
        <v>24000</v>
      </c>
      <c r="E44" s="296"/>
      <c r="F44" s="297" t="s">
        <v>461</v>
      </c>
      <c r="G44" s="297" t="s">
        <v>458</v>
      </c>
    </row>
    <row r="45" spans="1:7" ht="25.5" customHeight="1" x14ac:dyDescent="0.25">
      <c r="A45" s="263" t="s">
        <v>532</v>
      </c>
      <c r="B45" s="226" t="s">
        <v>142</v>
      </c>
      <c r="C45" s="2">
        <f t="shared" si="0"/>
        <v>18000</v>
      </c>
      <c r="D45" s="2">
        <v>18000</v>
      </c>
      <c r="E45" s="221"/>
      <c r="F45" s="45" t="s">
        <v>461</v>
      </c>
      <c r="G45" s="45" t="s">
        <v>458</v>
      </c>
    </row>
    <row r="46" spans="1:7" ht="25.5" customHeight="1" x14ac:dyDescent="0.25">
      <c r="A46" s="263" t="s">
        <v>534</v>
      </c>
      <c r="B46" s="244" t="s">
        <v>84</v>
      </c>
      <c r="C46" s="2">
        <f>SUM(D46:E46)</f>
        <v>74000</v>
      </c>
      <c r="D46" s="2">
        <v>74000</v>
      </c>
      <c r="E46" s="8">
        <v>0</v>
      </c>
      <c r="F46" s="11" t="s">
        <v>461</v>
      </c>
      <c r="G46" s="45" t="s">
        <v>458</v>
      </c>
    </row>
    <row r="47" spans="1:7" ht="25.5" customHeight="1" x14ac:dyDescent="0.25">
      <c r="A47" s="263" t="s">
        <v>534</v>
      </c>
      <c r="B47" s="244" t="s">
        <v>85</v>
      </c>
      <c r="C47" s="2">
        <f>SUM(D47:E47)</f>
        <v>10000</v>
      </c>
      <c r="D47" s="2">
        <v>10000</v>
      </c>
      <c r="E47" s="8">
        <v>0</v>
      </c>
      <c r="F47" s="11" t="s">
        <v>461</v>
      </c>
      <c r="G47" s="45" t="s">
        <v>458</v>
      </c>
    </row>
    <row r="48" spans="1:7" ht="25.5" customHeight="1" x14ac:dyDescent="0.25">
      <c r="A48" s="263" t="s">
        <v>534</v>
      </c>
      <c r="B48" s="280" t="s">
        <v>86</v>
      </c>
      <c r="C48" s="264">
        <f>SUM(D48:E48)</f>
        <v>345000</v>
      </c>
      <c r="D48" s="264">
        <v>345000</v>
      </c>
      <c r="E48" s="265">
        <v>0</v>
      </c>
      <c r="F48" s="11" t="s">
        <v>461</v>
      </c>
      <c r="G48" s="266" t="s">
        <v>458</v>
      </c>
    </row>
    <row r="49" spans="1:7" ht="25.5" customHeight="1" x14ac:dyDescent="0.3">
      <c r="A49" s="256"/>
      <c r="B49" s="281" t="s">
        <v>535</v>
      </c>
      <c r="C49" s="267">
        <f>SUM(C5:C48)</f>
        <v>1265990</v>
      </c>
      <c r="D49" s="267">
        <f t="shared" ref="D49:E49" si="1">SUM(D5:D48)</f>
        <v>1265990</v>
      </c>
      <c r="E49" s="267">
        <f t="shared" si="1"/>
        <v>0</v>
      </c>
      <c r="F49" s="45"/>
      <c r="G49" s="45"/>
    </row>
    <row r="50" spans="1:7" ht="25.5" customHeight="1" x14ac:dyDescent="0.3">
      <c r="A50" s="256"/>
      <c r="B50" s="118"/>
      <c r="C50" s="120"/>
      <c r="D50" s="120"/>
      <c r="E50" s="120"/>
    </row>
    <row r="53" spans="1:7" ht="15.75" thickBot="1" x14ac:dyDescent="0.3"/>
    <row r="54" spans="1:7" ht="15" customHeight="1" x14ac:dyDescent="0.3">
      <c r="A54" s="228" t="s">
        <v>66</v>
      </c>
      <c r="B54" s="229"/>
      <c r="C54" s="229"/>
      <c r="D54" s="229"/>
      <c r="E54" s="230"/>
    </row>
    <row r="55" spans="1:7" ht="15" customHeight="1" x14ac:dyDescent="0.3">
      <c r="A55" s="231"/>
      <c r="B55" s="232"/>
      <c r="C55" s="232"/>
      <c r="D55" s="232"/>
      <c r="E55" s="233"/>
    </row>
    <row r="56" spans="1:7" x14ac:dyDescent="0.25">
      <c r="A56" s="268" t="s">
        <v>0</v>
      </c>
      <c r="B56" s="234" t="s">
        <v>1</v>
      </c>
      <c r="C56" s="251" t="s">
        <v>2</v>
      </c>
      <c r="D56" s="251" t="s">
        <v>3</v>
      </c>
      <c r="E56" s="252" t="s">
        <v>4</v>
      </c>
      <c r="F56" s="512" t="s">
        <v>456</v>
      </c>
      <c r="G56" s="512" t="s">
        <v>457</v>
      </c>
    </row>
    <row r="57" spans="1:7" x14ac:dyDescent="0.25">
      <c r="A57" s="268"/>
      <c r="B57" s="234"/>
      <c r="C57" s="251"/>
      <c r="D57" s="251"/>
      <c r="E57" s="252"/>
      <c r="F57" s="512"/>
      <c r="G57" s="512"/>
    </row>
    <row r="58" spans="1:7" ht="30" customHeight="1" x14ac:dyDescent="0.25">
      <c r="A58" s="275" t="s">
        <v>5</v>
      </c>
      <c r="B58" s="226" t="s">
        <v>53</v>
      </c>
      <c r="C58" s="15">
        <f>SUM(D58:E58)</f>
        <v>30000</v>
      </c>
      <c r="D58" s="15">
        <v>30000</v>
      </c>
      <c r="E58" s="16">
        <v>0</v>
      </c>
      <c r="F58" s="11" t="s">
        <v>462</v>
      </c>
      <c r="G58" s="45" t="s">
        <v>458</v>
      </c>
    </row>
    <row r="59" spans="1:7" ht="30" customHeight="1" x14ac:dyDescent="0.25">
      <c r="A59" s="269"/>
      <c r="B59" s="226" t="s">
        <v>54</v>
      </c>
      <c r="C59" s="15">
        <f t="shared" ref="C59:C72" si="2">SUM(D59:E59)</f>
        <v>10000</v>
      </c>
      <c r="D59" s="15">
        <v>10000</v>
      </c>
      <c r="E59" s="16">
        <v>0</v>
      </c>
      <c r="F59" s="11" t="s">
        <v>462</v>
      </c>
      <c r="G59" s="45" t="s">
        <v>458</v>
      </c>
    </row>
    <row r="60" spans="1:7" ht="30" customHeight="1" x14ac:dyDescent="0.25">
      <c r="A60" s="269"/>
      <c r="B60" s="241" t="s">
        <v>124</v>
      </c>
      <c r="C60" s="15">
        <f>D60</f>
        <v>20000</v>
      </c>
      <c r="D60" s="15">
        <v>20000</v>
      </c>
      <c r="E60" s="16"/>
      <c r="F60" s="11" t="s">
        <v>462</v>
      </c>
      <c r="G60" s="45" t="s">
        <v>458</v>
      </c>
    </row>
    <row r="61" spans="1:7" ht="45" customHeight="1" x14ac:dyDescent="0.25">
      <c r="A61" s="269"/>
      <c r="B61" s="226" t="s">
        <v>55</v>
      </c>
      <c r="C61" s="15">
        <f t="shared" si="2"/>
        <v>20000</v>
      </c>
      <c r="D61" s="15">
        <v>20000</v>
      </c>
      <c r="E61" s="16">
        <v>0</v>
      </c>
      <c r="F61" s="11" t="s">
        <v>462</v>
      </c>
      <c r="G61" s="45" t="s">
        <v>458</v>
      </c>
    </row>
    <row r="62" spans="1:7" ht="15" customHeight="1" x14ac:dyDescent="0.25">
      <c r="A62" s="269"/>
      <c r="B62" s="226" t="s">
        <v>56</v>
      </c>
      <c r="C62" s="15">
        <f t="shared" si="2"/>
        <v>15000</v>
      </c>
      <c r="D62" s="15">
        <v>15000</v>
      </c>
      <c r="E62" s="16">
        <v>0</v>
      </c>
      <c r="F62" s="11" t="s">
        <v>462</v>
      </c>
      <c r="G62" s="45" t="s">
        <v>458</v>
      </c>
    </row>
    <row r="63" spans="1:7" ht="15" customHeight="1" x14ac:dyDescent="0.25">
      <c r="A63" s="269"/>
      <c r="B63" s="226" t="s">
        <v>57</v>
      </c>
      <c r="C63" s="15">
        <f t="shared" si="2"/>
        <v>15000</v>
      </c>
      <c r="D63" s="15">
        <v>15000</v>
      </c>
      <c r="E63" s="16">
        <v>0</v>
      </c>
      <c r="F63" s="11" t="s">
        <v>462</v>
      </c>
      <c r="G63" s="45" t="s">
        <v>458</v>
      </c>
    </row>
    <row r="64" spans="1:7" ht="15" customHeight="1" x14ac:dyDescent="0.25">
      <c r="A64" s="269"/>
      <c r="B64" s="226" t="s">
        <v>58</v>
      </c>
      <c r="C64" s="15">
        <f t="shared" si="2"/>
        <v>15000</v>
      </c>
      <c r="D64" s="15">
        <v>15000</v>
      </c>
      <c r="E64" s="16">
        <v>0</v>
      </c>
      <c r="F64" s="11" t="s">
        <v>462</v>
      </c>
      <c r="G64" s="45" t="s">
        <v>458</v>
      </c>
    </row>
    <row r="65" spans="1:7" ht="30.75" customHeight="1" x14ac:dyDescent="0.25">
      <c r="A65" s="269"/>
      <c r="B65" s="226" t="s">
        <v>59</v>
      </c>
      <c r="C65" s="15">
        <f t="shared" si="2"/>
        <v>10000</v>
      </c>
      <c r="D65" s="15">
        <v>10000</v>
      </c>
      <c r="E65" s="16">
        <v>0</v>
      </c>
      <c r="F65" s="11" t="s">
        <v>462</v>
      </c>
      <c r="G65" s="45" t="s">
        <v>458</v>
      </c>
    </row>
    <row r="66" spans="1:7" ht="15" customHeight="1" x14ac:dyDescent="0.25">
      <c r="A66" s="269"/>
      <c r="B66" s="226" t="s">
        <v>60</v>
      </c>
      <c r="C66" s="15">
        <f t="shared" si="2"/>
        <v>75000</v>
      </c>
      <c r="D66" s="15">
        <v>75000</v>
      </c>
      <c r="E66" s="16">
        <v>0</v>
      </c>
      <c r="F66" s="11" t="s">
        <v>462</v>
      </c>
      <c r="G66" s="45" t="s">
        <v>458</v>
      </c>
    </row>
    <row r="67" spans="1:7" ht="39.75" customHeight="1" x14ac:dyDescent="0.25">
      <c r="A67" s="269"/>
      <c r="B67" s="226" t="s">
        <v>61</v>
      </c>
      <c r="C67" s="15">
        <f t="shared" si="2"/>
        <v>40000</v>
      </c>
      <c r="D67" s="15">
        <v>40000</v>
      </c>
      <c r="E67" s="16">
        <v>0</v>
      </c>
      <c r="F67" s="11" t="s">
        <v>462</v>
      </c>
      <c r="G67" s="45" t="s">
        <v>458</v>
      </c>
    </row>
    <row r="68" spans="1:7" ht="30" customHeight="1" x14ac:dyDescent="0.25">
      <c r="A68" s="269"/>
      <c r="B68" s="226" t="s">
        <v>62</v>
      </c>
      <c r="C68" s="15">
        <f t="shared" si="2"/>
        <v>25000</v>
      </c>
      <c r="D68" s="15">
        <v>25000</v>
      </c>
      <c r="E68" s="16">
        <v>0</v>
      </c>
      <c r="F68" s="11" t="s">
        <v>462</v>
      </c>
      <c r="G68" s="45" t="s">
        <v>458</v>
      </c>
    </row>
    <row r="69" spans="1:7" ht="33" customHeight="1" x14ac:dyDescent="0.25">
      <c r="A69" s="269"/>
      <c r="B69" s="226" t="s">
        <v>63</v>
      </c>
      <c r="C69" s="15">
        <f t="shared" si="2"/>
        <v>15000</v>
      </c>
      <c r="D69" s="15">
        <v>15000</v>
      </c>
      <c r="E69" s="16">
        <v>0</v>
      </c>
      <c r="F69" s="11" t="s">
        <v>462</v>
      </c>
      <c r="G69" s="45" t="s">
        <v>458</v>
      </c>
    </row>
    <row r="70" spans="1:7" ht="33" customHeight="1" x14ac:dyDescent="0.25">
      <c r="A70" s="269"/>
      <c r="B70" s="226" t="s">
        <v>64</v>
      </c>
      <c r="C70" s="15">
        <f t="shared" si="2"/>
        <v>40000</v>
      </c>
      <c r="D70" s="15">
        <v>40000</v>
      </c>
      <c r="E70" s="16">
        <v>0</v>
      </c>
      <c r="F70" s="11" t="s">
        <v>462</v>
      </c>
      <c r="G70" s="45" t="s">
        <v>458</v>
      </c>
    </row>
    <row r="71" spans="1:7" ht="42.75" customHeight="1" x14ac:dyDescent="0.25">
      <c r="A71" s="269"/>
      <c r="B71" s="241" t="s">
        <v>123</v>
      </c>
      <c r="C71" s="15">
        <f t="shared" si="2"/>
        <v>15000</v>
      </c>
      <c r="D71" s="15">
        <v>15000</v>
      </c>
      <c r="E71" s="16"/>
      <c r="F71" s="11" t="s">
        <v>462</v>
      </c>
      <c r="G71" s="45" t="s">
        <v>458</v>
      </c>
    </row>
    <row r="72" spans="1:7" ht="41.25" customHeight="1" x14ac:dyDescent="0.25">
      <c r="A72" s="270"/>
      <c r="B72" s="250" t="s">
        <v>65</v>
      </c>
      <c r="C72" s="15">
        <f t="shared" si="2"/>
        <v>20000</v>
      </c>
      <c r="D72" s="15">
        <v>20000</v>
      </c>
      <c r="E72" s="16">
        <v>0</v>
      </c>
      <c r="F72" s="11" t="s">
        <v>462</v>
      </c>
      <c r="G72" s="45" t="s">
        <v>458</v>
      </c>
    </row>
    <row r="73" spans="1:7" s="10" customFormat="1" ht="15.75" thickBot="1" x14ac:dyDescent="0.3">
      <c r="A73" s="257" t="s">
        <v>7</v>
      </c>
      <c r="B73" s="245"/>
      <c r="C73" s="96">
        <f>SUM(C58:C72)</f>
        <v>365000</v>
      </c>
      <c r="D73" s="96">
        <f>SUM(D58:D72)</f>
        <v>365000</v>
      </c>
      <c r="E73" s="96">
        <f>SUM(E58:E72)</f>
        <v>0</v>
      </c>
    </row>
    <row r="74" spans="1:7" ht="15" customHeight="1" x14ac:dyDescent="0.3">
      <c r="A74" s="271" t="s">
        <v>89</v>
      </c>
      <c r="B74" s="242"/>
      <c r="C74" s="237">
        <f>SUM(C58:C72)</f>
        <v>365000</v>
      </c>
      <c r="D74" s="237">
        <f>SUM(D58:D72)</f>
        <v>365000</v>
      </c>
      <c r="E74" s="237">
        <f>SUM(E58:E72)</f>
        <v>0</v>
      </c>
    </row>
    <row r="75" spans="1:7" ht="25.5" customHeight="1" thickBot="1" x14ac:dyDescent="0.35">
      <c r="A75" s="272"/>
      <c r="B75" s="243"/>
      <c r="C75" s="238"/>
      <c r="D75" s="238"/>
      <c r="E75" s="238"/>
    </row>
    <row r="76" spans="1:7" ht="25.5" customHeight="1" x14ac:dyDescent="0.3">
      <c r="A76" s="258"/>
      <c r="B76" s="118"/>
      <c r="C76" s="120"/>
      <c r="D76" s="120"/>
      <c r="E76" s="120"/>
    </row>
    <row r="77" spans="1:7" x14ac:dyDescent="0.25">
      <c r="A77" s="253"/>
      <c r="B77" s="17"/>
      <c r="C77" s="17"/>
      <c r="D77" s="17"/>
      <c r="E77" s="18"/>
    </row>
    <row r="78" spans="1:7" x14ac:dyDescent="0.25">
      <c r="A78" s="253"/>
      <c r="B78" s="17"/>
      <c r="C78" s="17"/>
      <c r="D78" s="17"/>
      <c r="E78" s="18"/>
    </row>
    <row r="79" spans="1:7" ht="15.75" thickBot="1" x14ac:dyDescent="0.3">
      <c r="A79" s="253"/>
      <c r="B79" s="17"/>
      <c r="C79" s="17"/>
      <c r="D79" s="17"/>
      <c r="E79" s="18"/>
    </row>
    <row r="80" spans="1:7" ht="15" customHeight="1" x14ac:dyDescent="0.3">
      <c r="A80" s="228" t="s">
        <v>76</v>
      </c>
      <c r="B80" s="229"/>
      <c r="C80" s="229"/>
      <c r="D80" s="229"/>
      <c r="E80" s="230"/>
    </row>
    <row r="81" spans="1:7" ht="15" customHeight="1" x14ac:dyDescent="0.3">
      <c r="A81" s="231"/>
      <c r="B81" s="232"/>
      <c r="C81" s="232"/>
      <c r="D81" s="232"/>
      <c r="E81" s="233"/>
    </row>
    <row r="82" spans="1:7" x14ac:dyDescent="0.25">
      <c r="A82" s="268" t="s">
        <v>0</v>
      </c>
      <c r="B82" s="234" t="s">
        <v>1</v>
      </c>
      <c r="C82" s="251" t="s">
        <v>2</v>
      </c>
      <c r="D82" s="251" t="s">
        <v>3</v>
      </c>
      <c r="E82" s="252" t="s">
        <v>4</v>
      </c>
      <c r="F82" s="512" t="s">
        <v>456</v>
      </c>
      <c r="G82" s="512" t="s">
        <v>457</v>
      </c>
    </row>
    <row r="83" spans="1:7" x14ac:dyDescent="0.25">
      <c r="A83" s="268"/>
      <c r="B83" s="234"/>
      <c r="C83" s="251"/>
      <c r="D83" s="251"/>
      <c r="E83" s="252"/>
      <c r="F83" s="512"/>
      <c r="G83" s="512"/>
    </row>
    <row r="84" spans="1:7" ht="27.75" customHeight="1" x14ac:dyDescent="0.25">
      <c r="A84" s="275" t="s">
        <v>5</v>
      </c>
      <c r="B84" s="226" t="s">
        <v>67</v>
      </c>
      <c r="C84" s="15">
        <f>SUM(D84+E84)</f>
        <v>30000</v>
      </c>
      <c r="D84" s="15">
        <v>30000</v>
      </c>
      <c r="E84" s="16">
        <v>0</v>
      </c>
      <c r="F84" s="11" t="s">
        <v>463</v>
      </c>
      <c r="G84" s="45" t="s">
        <v>458</v>
      </c>
    </row>
    <row r="85" spans="1:7" ht="15" customHeight="1" x14ac:dyDescent="0.25">
      <c r="A85" s="269"/>
      <c r="B85" s="226" t="s">
        <v>68</v>
      </c>
      <c r="C85" s="15">
        <f t="shared" ref="C85:C92" si="3">+D85+E85</f>
        <v>30000</v>
      </c>
      <c r="D85" s="15">
        <v>30000</v>
      </c>
      <c r="E85" s="16">
        <v>0</v>
      </c>
      <c r="F85" s="11" t="s">
        <v>463</v>
      </c>
      <c r="G85" s="45" t="s">
        <v>458</v>
      </c>
    </row>
    <row r="86" spans="1:7" ht="15" customHeight="1" x14ac:dyDescent="0.25">
      <c r="A86" s="269"/>
      <c r="B86" s="226" t="s">
        <v>69</v>
      </c>
      <c r="C86" s="15">
        <f t="shared" si="3"/>
        <v>80000</v>
      </c>
      <c r="D86" s="15">
        <v>80000</v>
      </c>
      <c r="E86" s="16">
        <v>0</v>
      </c>
      <c r="F86" s="11" t="s">
        <v>463</v>
      </c>
      <c r="G86" s="45" t="s">
        <v>458</v>
      </c>
    </row>
    <row r="87" spans="1:7" ht="29.25" customHeight="1" x14ac:dyDescent="0.25">
      <c r="A87" s="269"/>
      <c r="B87" s="226" t="s">
        <v>70</v>
      </c>
      <c r="C87" s="15">
        <f t="shared" si="3"/>
        <v>350000</v>
      </c>
      <c r="D87" s="15">
        <v>350000</v>
      </c>
      <c r="E87" s="16">
        <v>0</v>
      </c>
      <c r="F87" s="11" t="s">
        <v>463</v>
      </c>
      <c r="G87" s="45" t="s">
        <v>458</v>
      </c>
    </row>
    <row r="88" spans="1:7" ht="15" customHeight="1" x14ac:dyDescent="0.25">
      <c r="A88" s="269"/>
      <c r="B88" s="226" t="s">
        <v>71</v>
      </c>
      <c r="C88" s="15">
        <f t="shared" si="3"/>
        <v>30000</v>
      </c>
      <c r="D88" s="15">
        <v>30000</v>
      </c>
      <c r="E88" s="16">
        <v>0</v>
      </c>
      <c r="F88" s="11" t="s">
        <v>463</v>
      </c>
      <c r="G88" s="45" t="s">
        <v>458</v>
      </c>
    </row>
    <row r="89" spans="1:7" ht="15" customHeight="1" x14ac:dyDescent="0.25">
      <c r="A89" s="269"/>
      <c r="B89" s="226" t="s">
        <v>72</v>
      </c>
      <c r="C89" s="15">
        <f t="shared" si="3"/>
        <v>58000</v>
      </c>
      <c r="D89" s="15">
        <v>58000</v>
      </c>
      <c r="E89" s="16">
        <v>0</v>
      </c>
      <c r="F89" s="11" t="s">
        <v>463</v>
      </c>
      <c r="G89" s="45" t="s">
        <v>458</v>
      </c>
    </row>
    <row r="90" spans="1:7" ht="15" customHeight="1" x14ac:dyDescent="0.25">
      <c r="A90" s="269"/>
      <c r="B90" s="226" t="s">
        <v>73</v>
      </c>
      <c r="C90" s="15">
        <f t="shared" si="3"/>
        <v>30000</v>
      </c>
      <c r="D90" s="15">
        <v>30000</v>
      </c>
      <c r="E90" s="16">
        <v>0</v>
      </c>
      <c r="F90" s="11" t="s">
        <v>463</v>
      </c>
      <c r="G90" s="45" t="s">
        <v>458</v>
      </c>
    </row>
    <row r="91" spans="1:7" ht="30.75" customHeight="1" x14ac:dyDescent="0.25">
      <c r="A91" s="269"/>
      <c r="B91" s="226" t="s">
        <v>74</v>
      </c>
      <c r="C91" s="15">
        <f t="shared" si="3"/>
        <v>125000</v>
      </c>
      <c r="D91" s="15">
        <v>125000</v>
      </c>
      <c r="E91" s="16">
        <v>0</v>
      </c>
      <c r="F91" s="11" t="s">
        <v>463</v>
      </c>
      <c r="G91" s="45" t="s">
        <v>458</v>
      </c>
    </row>
    <row r="92" spans="1:7" ht="15" customHeight="1" x14ac:dyDescent="0.25">
      <c r="A92" s="270"/>
      <c r="B92" s="226" t="s">
        <v>75</v>
      </c>
      <c r="C92" s="15">
        <f t="shared" si="3"/>
        <v>247130</v>
      </c>
      <c r="D92" s="15">
        <v>247130</v>
      </c>
      <c r="E92" s="16">
        <v>0</v>
      </c>
      <c r="F92" s="11" t="s">
        <v>463</v>
      </c>
      <c r="G92" s="45" t="s">
        <v>458</v>
      </c>
    </row>
    <row r="93" spans="1:7" s="10" customFormat="1" x14ac:dyDescent="0.25">
      <c r="A93" s="257" t="s">
        <v>7</v>
      </c>
      <c r="B93" s="245"/>
      <c r="C93" s="96">
        <f>SUM(C84:C92)</f>
        <v>980130</v>
      </c>
      <c r="D93" s="96">
        <f>SUM(D84:D92)</f>
        <v>980130</v>
      </c>
      <c r="E93" s="97">
        <f>SUM(E84:E92)</f>
        <v>0</v>
      </c>
    </row>
    <row r="94" spans="1:7" x14ac:dyDescent="0.25">
      <c r="A94" s="254" t="s">
        <v>6</v>
      </c>
      <c r="B94" s="249"/>
      <c r="C94" s="15">
        <f>+D94+E94</f>
        <v>0</v>
      </c>
      <c r="D94" s="15">
        <v>0</v>
      </c>
      <c r="E94" s="16">
        <v>0</v>
      </c>
    </row>
    <row r="95" spans="1:7" s="10" customFormat="1" ht="15.75" thickBot="1" x14ac:dyDescent="0.3">
      <c r="A95" s="259" t="s">
        <v>8</v>
      </c>
      <c r="B95" s="248"/>
      <c r="C95" s="98">
        <f>SUM(C93:C94)</f>
        <v>980130</v>
      </c>
      <c r="D95" s="98">
        <f>SUM(D93:D94)</f>
        <v>980130</v>
      </c>
      <c r="E95" s="99">
        <f>SUM(E93:E94)</f>
        <v>0</v>
      </c>
    </row>
    <row r="96" spans="1:7" ht="15" customHeight="1" x14ac:dyDescent="0.3">
      <c r="A96" s="271" t="s">
        <v>89</v>
      </c>
      <c r="B96" s="242"/>
      <c r="C96" s="237">
        <f>+C95</f>
        <v>980130</v>
      </c>
      <c r="D96" s="237">
        <f>+D95</f>
        <v>980130</v>
      </c>
      <c r="E96" s="239">
        <f>+E95</f>
        <v>0</v>
      </c>
    </row>
    <row r="97" spans="1:7" ht="24" customHeight="1" thickBot="1" x14ac:dyDescent="0.35">
      <c r="A97" s="272"/>
      <c r="B97" s="243"/>
      <c r="C97" s="238"/>
      <c r="D97" s="238"/>
      <c r="E97" s="240"/>
    </row>
    <row r="98" spans="1:7" ht="15.75" thickBot="1" x14ac:dyDescent="0.3"/>
    <row r="99" spans="1:7" ht="15" customHeight="1" x14ac:dyDescent="0.3">
      <c r="A99" s="228" t="s">
        <v>536</v>
      </c>
      <c r="B99" s="229"/>
      <c r="C99" s="229"/>
      <c r="D99" s="229"/>
      <c r="E99" s="230"/>
    </row>
    <row r="100" spans="1:7" ht="15" customHeight="1" x14ac:dyDescent="0.3">
      <c r="A100" s="231"/>
      <c r="B100" s="232"/>
      <c r="C100" s="232"/>
      <c r="D100" s="232"/>
      <c r="E100" s="233"/>
    </row>
    <row r="101" spans="1:7" x14ac:dyDescent="0.25">
      <c r="A101" s="268" t="s">
        <v>0</v>
      </c>
      <c r="B101" s="234" t="s">
        <v>1</v>
      </c>
      <c r="C101" s="235" t="s">
        <v>2</v>
      </c>
      <c r="D101" s="235" t="s">
        <v>3</v>
      </c>
      <c r="E101" s="236" t="s">
        <v>4</v>
      </c>
      <c r="F101" s="512" t="s">
        <v>456</v>
      </c>
      <c r="G101" s="512" t="s">
        <v>457</v>
      </c>
    </row>
    <row r="102" spans="1:7" x14ac:dyDescent="0.25">
      <c r="A102" s="268"/>
      <c r="B102" s="234"/>
      <c r="C102" s="235"/>
      <c r="D102" s="235"/>
      <c r="E102" s="236"/>
      <c r="F102" s="512"/>
      <c r="G102" s="512"/>
    </row>
    <row r="103" spans="1:7" ht="15" customHeight="1" x14ac:dyDescent="0.25">
      <c r="A103" s="269"/>
      <c r="B103" s="244" t="s">
        <v>79</v>
      </c>
      <c r="C103" s="5">
        <f>SUM(D103:E103)</f>
        <v>16000</v>
      </c>
      <c r="D103" s="5">
        <v>16000</v>
      </c>
      <c r="E103" s="7">
        <v>0</v>
      </c>
      <c r="F103" s="11" t="s">
        <v>464</v>
      </c>
      <c r="G103" s="45" t="s">
        <v>458</v>
      </c>
    </row>
    <row r="104" spans="1:7" ht="30" customHeight="1" x14ac:dyDescent="0.25">
      <c r="A104" s="269"/>
      <c r="B104" s="244" t="s">
        <v>80</v>
      </c>
      <c r="C104" s="5">
        <f>SUM(D104:E104)</f>
        <v>20000</v>
      </c>
      <c r="D104" s="5">
        <v>20000</v>
      </c>
      <c r="E104" s="7">
        <v>0</v>
      </c>
      <c r="F104" s="11" t="s">
        <v>464</v>
      </c>
      <c r="G104" s="45" t="s">
        <v>458</v>
      </c>
    </row>
    <row r="105" spans="1:7" ht="26.25" customHeight="1" x14ac:dyDescent="0.25">
      <c r="A105" s="270"/>
      <c r="B105" s="244" t="s">
        <v>81</v>
      </c>
      <c r="C105" s="5">
        <f>SUM(D105:E105)</f>
        <v>50000</v>
      </c>
      <c r="D105" s="5">
        <v>50000</v>
      </c>
      <c r="E105" s="7">
        <v>0</v>
      </c>
      <c r="F105" s="11" t="s">
        <v>464</v>
      </c>
      <c r="G105" s="45" t="s">
        <v>458</v>
      </c>
    </row>
    <row r="106" spans="1:7" ht="15" customHeight="1" x14ac:dyDescent="0.25">
      <c r="A106" s="255"/>
      <c r="B106" s="244" t="s">
        <v>82</v>
      </c>
      <c r="C106" s="5">
        <f>SUM(D106:E106)</f>
        <v>36700</v>
      </c>
      <c r="D106" s="5">
        <v>36700</v>
      </c>
      <c r="E106" s="7">
        <v>0</v>
      </c>
      <c r="F106" s="11" t="s">
        <v>464</v>
      </c>
      <c r="G106" s="45" t="s">
        <v>458</v>
      </c>
    </row>
    <row r="107" spans="1:7" s="10" customFormat="1" x14ac:dyDescent="0.25">
      <c r="A107" s="257" t="s">
        <v>7</v>
      </c>
      <c r="B107" s="245"/>
      <c r="C107" s="100">
        <f>SUM(C103:C106)</f>
        <v>122700</v>
      </c>
      <c r="D107" s="100">
        <f>SUM(D103:D106)</f>
        <v>122700</v>
      </c>
      <c r="E107" s="101">
        <f>SUM(E103:E106)</f>
        <v>0</v>
      </c>
    </row>
    <row r="108" spans="1:7" x14ac:dyDescent="0.25">
      <c r="A108" s="254" t="s">
        <v>6</v>
      </c>
      <c r="B108" s="246"/>
      <c r="C108" s="5">
        <v>0</v>
      </c>
      <c r="D108" s="5"/>
      <c r="E108" s="7">
        <v>0</v>
      </c>
    </row>
    <row r="109" spans="1:7" s="10" customFormat="1" ht="15.75" thickBot="1" x14ac:dyDescent="0.3">
      <c r="A109" s="259" t="s">
        <v>8</v>
      </c>
      <c r="B109" s="248"/>
      <c r="C109" s="102">
        <f>SUM(C108)</f>
        <v>0</v>
      </c>
      <c r="D109" s="102">
        <f>SUM(D108)</f>
        <v>0</v>
      </c>
      <c r="E109" s="103">
        <f>SUM(E108)</f>
        <v>0</v>
      </c>
    </row>
    <row r="110" spans="1:7" ht="15" customHeight="1" x14ac:dyDescent="0.3">
      <c r="A110" s="271" t="s">
        <v>89</v>
      </c>
      <c r="B110" s="242"/>
      <c r="C110" s="237">
        <f>C107+C109</f>
        <v>122700</v>
      </c>
      <c r="D110" s="237">
        <f>D107+D109</f>
        <v>122700</v>
      </c>
      <c r="E110" s="239">
        <f>E107+E109</f>
        <v>0</v>
      </c>
    </row>
    <row r="111" spans="1:7" ht="21.75" customHeight="1" thickBot="1" x14ac:dyDescent="0.35">
      <c r="A111" s="272"/>
      <c r="B111" s="243"/>
      <c r="C111" s="238"/>
      <c r="D111" s="238"/>
      <c r="E111" s="240"/>
    </row>
    <row r="112" spans="1:7" ht="21.75" customHeight="1" x14ac:dyDescent="0.3">
      <c r="A112" s="256"/>
      <c r="B112" s="118"/>
      <c r="C112" s="120"/>
      <c r="D112" s="120"/>
      <c r="E112" s="120"/>
    </row>
    <row r="113" spans="1:7" ht="21.75" customHeight="1" x14ac:dyDescent="0.3">
      <c r="A113" s="256"/>
      <c r="B113" s="118"/>
      <c r="C113" s="120"/>
      <c r="D113" s="120"/>
      <c r="E113" s="120"/>
    </row>
    <row r="114" spans="1:7" ht="21.75" customHeight="1" x14ac:dyDescent="0.3">
      <c r="A114" s="256"/>
      <c r="B114" s="118"/>
      <c r="C114" s="120"/>
      <c r="D114" s="120"/>
      <c r="E114" s="120"/>
    </row>
    <row r="115" spans="1:7" ht="15.75" thickBot="1" x14ac:dyDescent="0.3">
      <c r="C115" s="19"/>
      <c r="D115" s="19"/>
      <c r="E115" s="19"/>
    </row>
    <row r="116" spans="1:7" ht="15" customHeight="1" x14ac:dyDescent="0.3">
      <c r="A116" s="228" t="s">
        <v>90</v>
      </c>
      <c r="B116" s="229"/>
      <c r="C116" s="229"/>
      <c r="D116" s="229"/>
      <c r="E116" s="230"/>
    </row>
    <row r="117" spans="1:7" ht="15" customHeight="1" x14ac:dyDescent="0.3">
      <c r="A117" s="231"/>
      <c r="B117" s="232"/>
      <c r="C117" s="232"/>
      <c r="D117" s="232"/>
      <c r="E117" s="233"/>
    </row>
    <row r="118" spans="1:7" x14ac:dyDescent="0.25">
      <c r="A118" s="268" t="s">
        <v>0</v>
      </c>
      <c r="B118" s="234" t="s">
        <v>1</v>
      </c>
      <c r="C118" s="235" t="s">
        <v>2</v>
      </c>
      <c r="D118" s="235" t="s">
        <v>3</v>
      </c>
      <c r="E118" s="236" t="s">
        <v>4</v>
      </c>
      <c r="F118" s="512" t="s">
        <v>456</v>
      </c>
      <c r="G118" s="512" t="s">
        <v>457</v>
      </c>
    </row>
    <row r="119" spans="1:7" x14ac:dyDescent="0.25">
      <c r="A119" s="268"/>
      <c r="B119" s="234"/>
      <c r="C119" s="235"/>
      <c r="D119" s="235"/>
      <c r="E119" s="236"/>
      <c r="F119" s="512"/>
      <c r="G119" s="512"/>
    </row>
    <row r="120" spans="1:7" ht="15" customHeight="1" x14ac:dyDescent="0.25">
      <c r="A120" s="254" t="s">
        <v>5</v>
      </c>
      <c r="B120" s="226" t="s">
        <v>83</v>
      </c>
      <c r="C120" s="2">
        <f>SUM(D120:E120)</f>
        <v>150000</v>
      </c>
      <c r="D120" s="2">
        <v>150000</v>
      </c>
      <c r="E120" s="8">
        <v>0</v>
      </c>
      <c r="F120" s="11" t="s">
        <v>465</v>
      </c>
      <c r="G120" s="45" t="s">
        <v>458</v>
      </c>
    </row>
    <row r="121" spans="1:7" s="10" customFormat="1" x14ac:dyDescent="0.25">
      <c r="A121" s="257" t="s">
        <v>7</v>
      </c>
      <c r="B121" s="245"/>
      <c r="C121" s="104">
        <f>SUM(C120:C120)</f>
        <v>150000</v>
      </c>
      <c r="D121" s="104">
        <f>SUM(D120:D120)</f>
        <v>150000</v>
      </c>
      <c r="E121" s="105">
        <f>SUM(E120:E120)</f>
        <v>0</v>
      </c>
    </row>
    <row r="122" spans="1:7" x14ac:dyDescent="0.25">
      <c r="A122" s="254" t="s">
        <v>6</v>
      </c>
      <c r="B122" s="246"/>
      <c r="C122" s="3">
        <v>0</v>
      </c>
      <c r="D122" s="3">
        <v>0</v>
      </c>
      <c r="E122" s="8">
        <v>0</v>
      </c>
    </row>
    <row r="123" spans="1:7" s="10" customFormat="1" ht="15.75" thickBot="1" x14ac:dyDescent="0.3">
      <c r="A123" s="260" t="s">
        <v>8</v>
      </c>
      <c r="B123" s="247"/>
      <c r="C123" s="106">
        <f>SUM(C122)</f>
        <v>0</v>
      </c>
      <c r="D123" s="106">
        <f>SUM(D122)</f>
        <v>0</v>
      </c>
      <c r="E123" s="107">
        <f>SUM(E122)</f>
        <v>0</v>
      </c>
    </row>
    <row r="124" spans="1:7" ht="15" customHeight="1" x14ac:dyDescent="0.3">
      <c r="A124" s="271" t="s">
        <v>89</v>
      </c>
      <c r="B124" s="242"/>
      <c r="C124" s="237">
        <f>C121+C123</f>
        <v>150000</v>
      </c>
      <c r="D124" s="237">
        <f>D121+D123</f>
        <v>150000</v>
      </c>
      <c r="E124" s="239">
        <f>E121+E123</f>
        <v>0</v>
      </c>
    </row>
    <row r="125" spans="1:7" ht="23.25" customHeight="1" thickBot="1" x14ac:dyDescent="0.35">
      <c r="A125" s="272"/>
      <c r="B125" s="243"/>
      <c r="C125" s="238"/>
      <c r="D125" s="238"/>
      <c r="E125" s="240"/>
    </row>
    <row r="126" spans="1:7" ht="12" customHeight="1" thickBot="1" x14ac:dyDescent="0.3"/>
    <row r="127" spans="1:7" ht="60.75" customHeight="1" thickBot="1" x14ac:dyDescent="0.4">
      <c r="A127" s="282" t="s">
        <v>537</v>
      </c>
      <c r="B127" s="283"/>
      <c r="C127" s="35">
        <f>C124+C110+C96+C74+C49</f>
        <v>2883820</v>
      </c>
      <c r="D127" s="35">
        <f t="shared" ref="D127:E127" si="4">D124+D110+D96+D74+D49</f>
        <v>2883820</v>
      </c>
      <c r="E127" s="35">
        <f t="shared" si="4"/>
        <v>0</v>
      </c>
    </row>
    <row r="128" spans="1:7" ht="15.75" customHeight="1" x14ac:dyDescent="0.35">
      <c r="A128" s="261"/>
      <c r="B128" s="32"/>
      <c r="C128" s="33"/>
      <c r="D128" s="34"/>
      <c r="E128" s="34"/>
    </row>
    <row r="129" spans="1:7" ht="16.5" thickBot="1" x14ac:dyDescent="0.3">
      <c r="C129" s="6"/>
      <c r="D129" s="6"/>
      <c r="E129" s="6"/>
    </row>
    <row r="130" spans="1:7" ht="15" customHeight="1" x14ac:dyDescent="0.3">
      <c r="A130" s="228" t="s">
        <v>538</v>
      </c>
      <c r="B130" s="229"/>
      <c r="C130" s="229"/>
      <c r="D130" s="229"/>
      <c r="E130" s="230"/>
    </row>
    <row r="131" spans="1:7" ht="15" customHeight="1" x14ac:dyDescent="0.3">
      <c r="A131" s="231"/>
      <c r="B131" s="232"/>
      <c r="C131" s="232"/>
      <c r="D131" s="232"/>
      <c r="E131" s="233"/>
    </row>
    <row r="132" spans="1:7" x14ac:dyDescent="0.25">
      <c r="A132" s="273" t="s">
        <v>0</v>
      </c>
      <c r="B132" s="234" t="s">
        <v>1</v>
      </c>
      <c r="C132" s="235" t="s">
        <v>2</v>
      </c>
      <c r="D132" s="235" t="s">
        <v>3</v>
      </c>
      <c r="E132" s="236" t="s">
        <v>4</v>
      </c>
      <c r="F132" s="512" t="s">
        <v>456</v>
      </c>
      <c r="G132" s="512" t="s">
        <v>457</v>
      </c>
    </row>
    <row r="133" spans="1:7" x14ac:dyDescent="0.25">
      <c r="A133" s="274"/>
      <c r="B133" s="234"/>
      <c r="C133" s="235"/>
      <c r="D133" s="235"/>
      <c r="E133" s="236"/>
      <c r="F133" s="512"/>
      <c r="G133" s="512"/>
    </row>
    <row r="134" spans="1:7" ht="15" customHeight="1" x14ac:dyDescent="0.25">
      <c r="A134" s="276"/>
      <c r="B134" s="226" t="s">
        <v>539</v>
      </c>
      <c r="C134" s="2">
        <v>616233</v>
      </c>
      <c r="D134" s="2">
        <v>616233</v>
      </c>
      <c r="E134" s="8"/>
      <c r="F134" s="11" t="s">
        <v>466</v>
      </c>
      <c r="G134" s="11" t="s">
        <v>467</v>
      </c>
    </row>
    <row r="135" spans="1:7" x14ac:dyDescent="0.25">
      <c r="A135" s="276"/>
      <c r="B135" s="226"/>
      <c r="C135" s="2"/>
      <c r="D135" s="2"/>
      <c r="E135" s="8"/>
    </row>
    <row r="136" spans="1:7" ht="18.75" customHeight="1" x14ac:dyDescent="0.3">
      <c r="A136" s="277"/>
      <c r="B136" s="227" t="s">
        <v>78</v>
      </c>
      <c r="C136" s="108">
        <f>SUM(C134:C135)</f>
        <v>616233</v>
      </c>
      <c r="D136" s="108">
        <f>SUM(D134:D135)</f>
        <v>616233</v>
      </c>
      <c r="E136" s="109">
        <v>0</v>
      </c>
    </row>
    <row r="138" spans="1:7" ht="21" x14ac:dyDescent="0.35">
      <c r="B138" s="284" t="s">
        <v>540</v>
      </c>
      <c r="C138" s="278">
        <f>C136+C127</f>
        <v>3500053</v>
      </c>
      <c r="D138" s="278">
        <f t="shared" ref="D138:E138" si="5">D136+D127</f>
        <v>3500053</v>
      </c>
      <c r="E138" s="278">
        <f t="shared" si="5"/>
        <v>0</v>
      </c>
    </row>
    <row r="139" spans="1:7" x14ac:dyDescent="0.25">
      <c r="D139" s="19"/>
    </row>
  </sheetData>
  <mergeCells count="12">
    <mergeCell ref="F132:F133"/>
    <mergeCell ref="G132:G133"/>
    <mergeCell ref="F3:F4"/>
    <mergeCell ref="G3:G4"/>
    <mergeCell ref="F56:F57"/>
    <mergeCell ref="G56:G57"/>
    <mergeCell ref="F82:F83"/>
    <mergeCell ref="G82:G83"/>
    <mergeCell ref="F101:F102"/>
    <mergeCell ref="G101:G102"/>
    <mergeCell ref="F118:F119"/>
    <mergeCell ref="G118:G119"/>
  </mergeCells>
  <pageMargins left="0.70866141732283472" right="0.70866141732283472" top="0.74803149606299213" bottom="0.74803149606299213" header="0.31496062992125984" footer="0.31496062992125984"/>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3"/>
  <sheetViews>
    <sheetView workbookViewId="0">
      <selection activeCell="B14" sqref="B14"/>
    </sheetView>
  </sheetViews>
  <sheetFormatPr baseColWidth="10" defaultRowHeight="15" x14ac:dyDescent="0.25"/>
  <cols>
    <col min="2" max="2" width="51.140625" customWidth="1"/>
    <col min="3" max="3" width="38.85546875" customWidth="1"/>
    <col min="4" max="4" width="48.7109375" customWidth="1"/>
    <col min="5" max="5" width="25.28515625" customWidth="1"/>
  </cols>
  <sheetData>
    <row r="3" spans="2:5" ht="18.75" x14ac:dyDescent="0.3">
      <c r="B3" s="513" t="s">
        <v>643</v>
      </c>
      <c r="C3" s="513"/>
      <c r="D3" s="513"/>
      <c r="E3" s="513"/>
    </row>
    <row r="6" spans="2:5" x14ac:dyDescent="0.25">
      <c r="B6" s="518" t="s">
        <v>532</v>
      </c>
      <c r="C6" s="518" t="s">
        <v>416</v>
      </c>
      <c r="D6" s="518" t="s">
        <v>542</v>
      </c>
      <c r="E6" s="287" t="s">
        <v>541</v>
      </c>
    </row>
    <row r="7" spans="2:5" x14ac:dyDescent="0.25">
      <c r="B7" s="519"/>
      <c r="C7" s="519"/>
      <c r="D7" s="519"/>
      <c r="E7" s="287" t="s">
        <v>543</v>
      </c>
    </row>
    <row r="8" spans="2:5" ht="45" customHeight="1" x14ac:dyDescent="0.25">
      <c r="B8" s="514" t="str">
        <f>'control municipal'!B8</f>
        <v>Proyecto mejoramiento del Control de Uso y Ocupacion del suelo en el Canton Cuenca</v>
      </c>
      <c r="C8" s="514" t="s">
        <v>696</v>
      </c>
      <c r="D8" s="383" t="s">
        <v>697</v>
      </c>
      <c r="E8" s="515">
        <f>'control municipal'!K8</f>
        <v>150000</v>
      </c>
    </row>
    <row r="9" spans="2:5" ht="47.25" x14ac:dyDescent="0.25">
      <c r="B9" s="514"/>
      <c r="C9" s="514"/>
      <c r="D9" s="383" t="s">
        <v>698</v>
      </c>
      <c r="E9" s="516"/>
    </row>
    <row r="10" spans="2:5" ht="47.25" x14ac:dyDescent="0.25">
      <c r="B10" s="514"/>
      <c r="C10" s="514"/>
      <c r="D10" s="384" t="s">
        <v>699</v>
      </c>
      <c r="E10" s="516"/>
    </row>
    <row r="11" spans="2:5" ht="31.5" x14ac:dyDescent="0.25">
      <c r="B11" s="514"/>
      <c r="C11" s="514"/>
      <c r="D11" s="383" t="s">
        <v>700</v>
      </c>
      <c r="E11" s="517"/>
    </row>
    <row r="12" spans="2:5" x14ac:dyDescent="0.25">
      <c r="D12" s="139"/>
    </row>
    <row r="13" spans="2:5" x14ac:dyDescent="0.25">
      <c r="D13" s="139"/>
    </row>
  </sheetData>
  <mergeCells count="7">
    <mergeCell ref="B3:E3"/>
    <mergeCell ref="B8:B11"/>
    <mergeCell ref="C8:C11"/>
    <mergeCell ref="E8:E11"/>
    <mergeCell ref="B6:B7"/>
    <mergeCell ref="C6:C7"/>
    <mergeCell ref="D6:D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K10"/>
  <sheetViews>
    <sheetView topLeftCell="A4" workbookViewId="0">
      <selection activeCell="E23" sqref="E23:E24"/>
    </sheetView>
  </sheetViews>
  <sheetFormatPr baseColWidth="10" defaultRowHeight="15" x14ac:dyDescent="0.25"/>
  <cols>
    <col min="2" max="2" width="36.85546875" customWidth="1"/>
  </cols>
  <sheetData>
    <row r="2" spans="2:11" ht="26.25" customHeight="1" x14ac:dyDescent="0.4">
      <c r="B2" s="521" t="s">
        <v>594</v>
      </c>
      <c r="C2" s="521"/>
      <c r="D2" s="521"/>
      <c r="E2" s="521"/>
      <c r="F2" s="521"/>
      <c r="G2" s="521"/>
      <c r="H2" s="521"/>
      <c r="I2" s="521"/>
      <c r="J2" s="521"/>
      <c r="K2" s="521"/>
    </row>
    <row r="5" spans="2:11" x14ac:dyDescent="0.25">
      <c r="B5" s="522" t="s">
        <v>532</v>
      </c>
      <c r="C5" s="524" t="s">
        <v>546</v>
      </c>
      <c r="D5" s="524"/>
      <c r="E5" s="524"/>
      <c r="F5" s="524" t="s">
        <v>551</v>
      </c>
      <c r="G5" s="524"/>
      <c r="H5" s="524" t="s">
        <v>98</v>
      </c>
      <c r="I5" s="524"/>
      <c r="J5" s="524"/>
      <c r="K5" s="525" t="s">
        <v>549</v>
      </c>
    </row>
    <row r="6" spans="2:11" ht="26.25" x14ac:dyDescent="0.25">
      <c r="B6" s="523"/>
      <c r="C6" s="344" t="s">
        <v>572</v>
      </c>
      <c r="D6" s="344" t="s">
        <v>573</v>
      </c>
      <c r="E6" s="344" t="s">
        <v>574</v>
      </c>
      <c r="F6" s="344" t="s">
        <v>547</v>
      </c>
      <c r="G6" s="343" t="s">
        <v>550</v>
      </c>
      <c r="H6" s="345" t="s">
        <v>320</v>
      </c>
      <c r="I6" s="343" t="s">
        <v>100</v>
      </c>
      <c r="J6" s="346" t="s">
        <v>548</v>
      </c>
      <c r="K6" s="525"/>
    </row>
    <row r="7" spans="2:11" x14ac:dyDescent="0.25">
      <c r="B7" s="520" t="s">
        <v>595</v>
      </c>
      <c r="C7" s="520"/>
      <c r="D7" s="520"/>
      <c r="E7" s="520"/>
      <c r="F7" s="520"/>
      <c r="G7" s="520"/>
      <c r="H7" s="330"/>
      <c r="I7" s="330"/>
      <c r="J7" s="330"/>
      <c r="K7" s="338"/>
    </row>
    <row r="8" spans="2:11" ht="47.25" x14ac:dyDescent="0.25">
      <c r="B8" s="329" t="str">
        <f>'PLANEACION 1'!B120</f>
        <v>Proyecto mejoramiento del Control de Uso y Ocupacion del suelo en el Canton Cuenca</v>
      </c>
      <c r="C8" s="246"/>
      <c r="D8" s="340"/>
      <c r="E8" s="340" t="s">
        <v>575</v>
      </c>
      <c r="F8" s="350"/>
      <c r="G8" s="359">
        <f>'PLANEACION 1'!D120</f>
        <v>150000</v>
      </c>
      <c r="H8" s="342">
        <f>SUM(F8:G8)</f>
        <v>150000</v>
      </c>
      <c r="I8" s="330"/>
      <c r="J8" s="330"/>
      <c r="K8" s="339">
        <f>SUM(H8)</f>
        <v>150000</v>
      </c>
    </row>
    <row r="9" spans="2:11" ht="31.5" x14ac:dyDescent="0.25">
      <c r="B9" s="331" t="s">
        <v>596</v>
      </c>
      <c r="C9" s="367"/>
      <c r="D9" s="245"/>
      <c r="E9" s="245"/>
      <c r="F9" s="335"/>
      <c r="G9" s="368">
        <f>SUM(G8)</f>
        <v>150000</v>
      </c>
      <c r="H9" s="368">
        <f t="shared" ref="H9:J9" si="0">SUM(H8)</f>
        <v>150000</v>
      </c>
      <c r="I9" s="368">
        <f t="shared" si="0"/>
        <v>0</v>
      </c>
      <c r="J9" s="368">
        <f t="shared" si="0"/>
        <v>0</v>
      </c>
      <c r="K9" s="368">
        <f>SUM(K8)</f>
        <v>150000</v>
      </c>
    </row>
    <row r="10" spans="2:11" s="364" customFormat="1" ht="12" x14ac:dyDescent="0.2">
      <c r="B10" s="361"/>
      <c r="C10" s="310"/>
      <c r="D10" s="310"/>
      <c r="E10" s="310"/>
      <c r="F10" s="310"/>
      <c r="G10" s="311"/>
      <c r="H10" s="362"/>
      <c r="I10" s="310"/>
      <c r="J10" s="310"/>
      <c r="K10" s="363"/>
    </row>
  </sheetData>
  <mergeCells count="7">
    <mergeCell ref="B7:G7"/>
    <mergeCell ref="B2:K2"/>
    <mergeCell ref="B5:B6"/>
    <mergeCell ref="C5:E5"/>
    <mergeCell ref="F5:G5"/>
    <mergeCell ref="H5:J5"/>
    <mergeCell ref="K5:K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workbookViewId="0">
      <selection activeCell="E4" sqref="B3:E4"/>
    </sheetView>
  </sheetViews>
  <sheetFormatPr baseColWidth="10" defaultRowHeight="15" x14ac:dyDescent="0.25"/>
  <cols>
    <col min="2" max="2" width="31.85546875" customWidth="1"/>
    <col min="3" max="3" width="48.85546875" customWidth="1"/>
    <col min="4" max="4" width="43.140625" customWidth="1"/>
    <col min="5" max="5" width="26.5703125" customWidth="1"/>
  </cols>
  <sheetData>
    <row r="3" spans="2:5" x14ac:dyDescent="0.25">
      <c r="B3" s="518" t="s">
        <v>532</v>
      </c>
      <c r="C3" s="518" t="s">
        <v>416</v>
      </c>
      <c r="D3" s="518" t="s">
        <v>542</v>
      </c>
      <c r="E3" s="287" t="s">
        <v>541</v>
      </c>
    </row>
    <row r="4" spans="2:5" x14ac:dyDescent="0.25">
      <c r="B4" s="519"/>
      <c r="C4" s="519"/>
      <c r="D4" s="519"/>
      <c r="E4" s="287" t="s">
        <v>543</v>
      </c>
    </row>
    <row r="5" spans="2:5" ht="30" customHeight="1" x14ac:dyDescent="0.25">
      <c r="B5" s="514" t="str">
        <f>cga!B8</f>
        <v>Control del ruido en la ciudad de Cuenca</v>
      </c>
      <c r="C5" s="514" t="s">
        <v>684</v>
      </c>
      <c r="D5" s="224" t="s">
        <v>685</v>
      </c>
      <c r="E5" s="515">
        <f>cga!H8</f>
        <v>16000</v>
      </c>
    </row>
    <row r="6" spans="2:5" ht="30" customHeight="1" x14ac:dyDescent="0.25">
      <c r="B6" s="514"/>
      <c r="C6" s="514"/>
      <c r="D6" s="224" t="s">
        <v>686</v>
      </c>
      <c r="E6" s="516"/>
    </row>
    <row r="7" spans="2:5" ht="30" customHeight="1" x14ac:dyDescent="0.25">
      <c r="B7" s="514"/>
      <c r="C7" s="514"/>
      <c r="D7" s="224" t="s">
        <v>687</v>
      </c>
      <c r="E7" s="516"/>
    </row>
    <row r="8" spans="2:5" ht="30" customHeight="1" x14ac:dyDescent="0.25">
      <c r="B8" s="514"/>
      <c r="C8" s="514"/>
      <c r="D8" s="224"/>
      <c r="E8" s="516"/>
    </row>
    <row r="9" spans="2:5" ht="30" customHeight="1" x14ac:dyDescent="0.25">
      <c r="B9" s="514"/>
      <c r="C9" s="514"/>
      <c r="D9" s="224"/>
      <c r="E9" s="517"/>
    </row>
    <row r="10" spans="2:5" ht="81.75" customHeight="1" x14ac:dyDescent="0.25">
      <c r="B10" s="528" t="str">
        <f>cga!B9</f>
        <v>Estudio biofisicos, caracterizacion, socializacion y elaboracion de Planes de manejo Integral de los recursos naturales de las areas del Proyecto de Declaratoria de Reserva Forestal</v>
      </c>
      <c r="C10" s="528" t="s">
        <v>692</v>
      </c>
      <c r="D10" s="286" t="s">
        <v>693</v>
      </c>
      <c r="E10" s="529">
        <f>cga!H9</f>
        <v>20000</v>
      </c>
    </row>
    <row r="11" spans="2:5" ht="75" x14ac:dyDescent="0.25">
      <c r="B11" s="528"/>
      <c r="C11" s="528"/>
      <c r="D11" s="224" t="s">
        <v>694</v>
      </c>
      <c r="E11" s="529"/>
    </row>
    <row r="12" spans="2:5" ht="75" x14ac:dyDescent="0.25">
      <c r="B12" s="528"/>
      <c r="C12" s="528"/>
      <c r="D12" s="224" t="s">
        <v>695</v>
      </c>
      <c r="E12" s="529"/>
    </row>
    <row r="13" spans="2:5" ht="75" x14ac:dyDescent="0.25">
      <c r="B13" s="514" t="str">
        <f>cga!B10</f>
        <v>Fortalecimeinto delos gobiernos parroquiales en el manejo ambiental con enfoque de genero</v>
      </c>
      <c r="C13" s="514" t="s">
        <v>688</v>
      </c>
      <c r="D13" s="224" t="s">
        <v>689</v>
      </c>
      <c r="E13" s="526">
        <f>cga!H10</f>
        <v>50000</v>
      </c>
    </row>
    <row r="14" spans="2:5" ht="60" x14ac:dyDescent="0.25">
      <c r="B14" s="514"/>
      <c r="C14" s="514"/>
      <c r="D14" s="224" t="s">
        <v>690</v>
      </c>
      <c r="E14" s="527"/>
    </row>
    <row r="15" spans="2:5" ht="75" x14ac:dyDescent="0.25">
      <c r="B15" s="514"/>
      <c r="C15" s="514"/>
      <c r="D15" s="289" t="s">
        <v>691</v>
      </c>
      <c r="E15" s="527"/>
    </row>
    <row r="16" spans="2:5" ht="60" x14ac:dyDescent="0.25">
      <c r="B16" s="224" t="str">
        <f>cga!B11</f>
        <v>Plan Ambiental de Cuenca</v>
      </c>
      <c r="C16" s="224" t="s">
        <v>682</v>
      </c>
      <c r="D16" s="224" t="s">
        <v>683</v>
      </c>
      <c r="E16" s="155">
        <f>cga!H11</f>
        <v>36700</v>
      </c>
    </row>
    <row r="17" spans="2:5" ht="45" x14ac:dyDescent="0.25">
      <c r="B17" s="224" t="str">
        <f>cga!B12</f>
        <v>TOTAL DEL PRESUPUESTO DE LA COMICIÓN DE GESTIÓN AMBIENTAL</v>
      </c>
      <c r="C17" s="51"/>
      <c r="D17" s="51"/>
      <c r="E17" s="155">
        <f>SUM(E5:E16)</f>
        <v>122700</v>
      </c>
    </row>
  </sheetData>
  <mergeCells count="12">
    <mergeCell ref="E13:E15"/>
    <mergeCell ref="B5:B9"/>
    <mergeCell ref="C5:C9"/>
    <mergeCell ref="E5:E9"/>
    <mergeCell ref="B10:B12"/>
    <mergeCell ref="C10:C12"/>
    <mergeCell ref="E10:E12"/>
    <mergeCell ref="B3:B4"/>
    <mergeCell ref="C3:C4"/>
    <mergeCell ref="D3:D4"/>
    <mergeCell ref="B13:B15"/>
    <mergeCell ref="C13:C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G1" sqref="G1"/>
    </sheetView>
  </sheetViews>
  <sheetFormatPr baseColWidth="10" defaultRowHeight="15" x14ac:dyDescent="0.25"/>
  <cols>
    <col min="2" max="2" width="57.28515625" customWidth="1"/>
  </cols>
  <sheetData>
    <row r="2" spans="2:11" ht="26.25" customHeight="1" x14ac:dyDescent="0.4">
      <c r="B2" s="521" t="s">
        <v>591</v>
      </c>
      <c r="C2" s="521"/>
      <c r="D2" s="521"/>
      <c r="E2" s="521"/>
      <c r="F2" s="521"/>
      <c r="G2" s="521"/>
      <c r="H2" s="521"/>
      <c r="I2" s="521"/>
      <c r="J2" s="521"/>
      <c r="K2" s="521"/>
    </row>
    <row r="5" spans="2:11" x14ac:dyDescent="0.25">
      <c r="B5" s="522" t="s">
        <v>532</v>
      </c>
      <c r="C5" s="524" t="s">
        <v>546</v>
      </c>
      <c r="D5" s="524"/>
      <c r="E5" s="524"/>
      <c r="F5" s="524" t="s">
        <v>551</v>
      </c>
      <c r="G5" s="524"/>
      <c r="H5" s="524" t="s">
        <v>98</v>
      </c>
      <c r="I5" s="524"/>
      <c r="J5" s="524"/>
      <c r="K5" s="525" t="s">
        <v>549</v>
      </c>
    </row>
    <row r="6" spans="2:11" ht="26.25" x14ac:dyDescent="0.25">
      <c r="B6" s="523"/>
      <c r="C6" s="344" t="s">
        <v>572</v>
      </c>
      <c r="D6" s="344" t="s">
        <v>573</v>
      </c>
      <c r="E6" s="344" t="s">
        <v>574</v>
      </c>
      <c r="F6" s="344" t="s">
        <v>547</v>
      </c>
      <c r="G6" s="343" t="s">
        <v>550</v>
      </c>
      <c r="H6" s="345" t="s">
        <v>320</v>
      </c>
      <c r="I6" s="343" t="s">
        <v>100</v>
      </c>
      <c r="J6" s="346" t="s">
        <v>548</v>
      </c>
      <c r="K6" s="525"/>
    </row>
    <row r="7" spans="2:11" x14ac:dyDescent="0.25">
      <c r="B7" s="520" t="s">
        <v>592</v>
      </c>
      <c r="C7" s="520"/>
      <c r="D7" s="520"/>
      <c r="E7" s="520"/>
      <c r="F7" s="520"/>
      <c r="G7" s="520"/>
      <c r="H7" s="330"/>
      <c r="I7" s="330"/>
      <c r="J7" s="330"/>
      <c r="K7" s="338"/>
    </row>
    <row r="8" spans="2:11" ht="39" customHeight="1" x14ac:dyDescent="0.25">
      <c r="B8" s="329" t="str">
        <f>'PLANEACION 1'!B103</f>
        <v>Control del ruido en la ciudad de Cuenca</v>
      </c>
      <c r="C8" s="246"/>
      <c r="D8" s="340"/>
      <c r="E8" s="340" t="s">
        <v>575</v>
      </c>
      <c r="F8" s="350"/>
      <c r="G8" s="359">
        <f>'PLANEACION 1'!D103</f>
        <v>16000</v>
      </c>
      <c r="H8" s="342">
        <f>SUM(F8:G8)</f>
        <v>16000</v>
      </c>
      <c r="I8" s="356"/>
      <c r="J8" s="356"/>
      <c r="K8" s="339">
        <f>SUM(H8:J8)</f>
        <v>16000</v>
      </c>
    </row>
    <row r="9" spans="2:11" ht="67.5" customHeight="1" x14ac:dyDescent="0.25">
      <c r="B9" s="329" t="str">
        <f>'PLANEACION 1'!B104</f>
        <v>Estudio biofisicos, caracterizacion, socializacion y elaboracion de Planes de manejo Integral de los recursos naturales de las areas del Proyecto de Declaratoria de Reserva Forestal</v>
      </c>
      <c r="C9" s="246"/>
      <c r="D9" s="340"/>
      <c r="E9" s="340" t="s">
        <v>585</v>
      </c>
      <c r="F9" s="350"/>
      <c r="G9" s="359">
        <f>'PLANEACION 1'!D104</f>
        <v>20000</v>
      </c>
      <c r="H9" s="342">
        <f t="shared" ref="H9:H12" si="0">SUM(F9:G9)</f>
        <v>20000</v>
      </c>
      <c r="I9" s="356"/>
      <c r="J9" s="356"/>
      <c r="K9" s="339">
        <f t="shared" ref="K9:K12" si="1">SUM(H9:J9)</f>
        <v>20000</v>
      </c>
    </row>
    <row r="10" spans="2:11" s="364" customFormat="1" ht="31.5" x14ac:dyDescent="0.2">
      <c r="B10" s="329" t="str">
        <f>'PLANEACION 1'!B105</f>
        <v>Fortalecimeinto delos gobiernos parroquiales en el manejo ambiental con enfoque de genero</v>
      </c>
      <c r="C10" s="310"/>
      <c r="D10" s="310" t="s">
        <v>575</v>
      </c>
      <c r="E10" s="310"/>
      <c r="F10" s="369"/>
      <c r="G10" s="359">
        <f>'PLANEACION 1'!D105</f>
        <v>50000</v>
      </c>
      <c r="H10" s="342">
        <f t="shared" si="0"/>
        <v>50000</v>
      </c>
      <c r="I10" s="369"/>
      <c r="J10" s="369"/>
      <c r="K10" s="339">
        <f t="shared" si="1"/>
        <v>50000</v>
      </c>
    </row>
    <row r="11" spans="2:11" ht="15.75" x14ac:dyDescent="0.25">
      <c r="B11" s="329" t="str">
        <f>'PLANEACION 1'!B106</f>
        <v>Plan Ambiental de Cuenca</v>
      </c>
      <c r="C11" s="51"/>
      <c r="D11" s="51"/>
      <c r="E11" s="51" t="s">
        <v>585</v>
      </c>
      <c r="F11" s="359">
        <f>'PLANEACION 1'!D106</f>
        <v>36700</v>
      </c>
      <c r="G11" s="370"/>
      <c r="H11" s="342">
        <f t="shared" si="0"/>
        <v>36700</v>
      </c>
      <c r="I11" s="370"/>
      <c r="J11" s="370"/>
      <c r="K11" s="339">
        <f t="shared" si="1"/>
        <v>36700</v>
      </c>
    </row>
    <row r="12" spans="2:11" ht="30" x14ac:dyDescent="0.25">
      <c r="B12" s="288" t="s">
        <v>593</v>
      </c>
      <c r="C12" s="288"/>
      <c r="D12" s="288"/>
      <c r="E12" s="288"/>
      <c r="F12" s="371">
        <f>SUM(F11)</f>
        <v>36700</v>
      </c>
      <c r="G12" s="371">
        <f>SUM(G8:G11)</f>
        <v>86000</v>
      </c>
      <c r="H12" s="336">
        <f t="shared" si="0"/>
        <v>122700</v>
      </c>
      <c r="I12" s="371">
        <f t="shared" ref="I12:J12" si="2">SUM(I8:I11)</f>
        <v>0</v>
      </c>
      <c r="J12" s="371">
        <f t="shared" si="2"/>
        <v>0</v>
      </c>
      <c r="K12" s="336">
        <f t="shared" si="1"/>
        <v>122700</v>
      </c>
    </row>
  </sheetData>
  <mergeCells count="7">
    <mergeCell ref="B7:G7"/>
    <mergeCell ref="B2:K2"/>
    <mergeCell ref="B5:B6"/>
    <mergeCell ref="C5:E5"/>
    <mergeCell ref="F5:G5"/>
    <mergeCell ref="H5:J5"/>
    <mergeCell ref="K5:K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topLeftCell="A3" workbookViewId="0">
      <selection activeCell="C10" sqref="C10"/>
    </sheetView>
  </sheetViews>
  <sheetFormatPr baseColWidth="10" defaultRowHeight="15" x14ac:dyDescent="0.25"/>
  <cols>
    <col min="2" max="2" width="48.140625" customWidth="1"/>
    <col min="3" max="3" width="32" bestFit="1" customWidth="1"/>
    <col min="4" max="4" width="20.140625" bestFit="1" customWidth="1"/>
    <col min="5" max="5" width="21.7109375" bestFit="1" customWidth="1"/>
  </cols>
  <sheetData>
    <row r="2" spans="2:5" ht="18.75" x14ac:dyDescent="0.3">
      <c r="B2" s="513" t="s">
        <v>643</v>
      </c>
      <c r="C2" s="513"/>
      <c r="D2" s="513"/>
      <c r="E2" s="513"/>
    </row>
    <row r="4" spans="2:5" x14ac:dyDescent="0.25">
      <c r="B4" s="518" t="s">
        <v>532</v>
      </c>
      <c r="C4" s="518" t="s">
        <v>416</v>
      </c>
      <c r="D4" s="518" t="s">
        <v>542</v>
      </c>
      <c r="E4" s="287" t="s">
        <v>541</v>
      </c>
    </row>
    <row r="5" spans="2:5" x14ac:dyDescent="0.25">
      <c r="B5" s="519"/>
      <c r="C5" s="519"/>
      <c r="D5" s="519"/>
      <c r="E5" s="287" t="s">
        <v>543</v>
      </c>
    </row>
    <row r="6" spans="2:5" ht="60" customHeight="1" x14ac:dyDescent="0.25">
      <c r="B6" s="224" t="str">
        <f>'AVLUOS Y CATASTROS'!B7</f>
        <v>Actaulización de los Avalúos Catastrales de los Predios en las Zonas Urbano, Urbano Parroquial y Rural del Cantón Cuenca.</v>
      </c>
      <c r="C6" s="224" t="s">
        <v>681</v>
      </c>
      <c r="D6" s="224" t="s">
        <v>704</v>
      </c>
      <c r="E6" s="155">
        <f>'AVLUOS Y CATASTROS'!H7</f>
        <v>30000</v>
      </c>
    </row>
    <row r="7" spans="2:5" x14ac:dyDescent="0.25">
      <c r="B7" s="51" t="str">
        <f>'AVLUOS Y CATASTROS'!B8</f>
        <v>Actualizaciones Catastrales</v>
      </c>
      <c r="C7" s="530"/>
      <c r="D7" s="51"/>
      <c r="E7" s="51"/>
    </row>
    <row r="8" spans="2:5" ht="30" x14ac:dyDescent="0.25">
      <c r="B8" s="290" t="str">
        <f>'AVLUOS Y CATASTROS'!B9</f>
        <v>Actualización del Catastro Rústico por medio de Empadronamiento Catastral</v>
      </c>
      <c r="C8" s="531"/>
      <c r="D8" s="224" t="s">
        <v>702</v>
      </c>
      <c r="E8" s="155">
        <f>'AVLUOS Y CATASTROS'!H9</f>
        <v>30000</v>
      </c>
    </row>
    <row r="9" spans="2:5" ht="30" x14ac:dyDescent="0.25">
      <c r="B9" s="290" t="str">
        <f>'AVLUOS Y CATASTROS'!B10</f>
        <v>Actualización del Catastro Urbano por medio de Empadronamiento Catastral</v>
      </c>
      <c r="C9" s="532"/>
      <c r="D9" s="224" t="s">
        <v>701</v>
      </c>
      <c r="E9" s="155">
        <f>'AVLUOS Y CATASTROS'!H10</f>
        <v>80000</v>
      </c>
    </row>
    <row r="10" spans="2:5" ht="45" x14ac:dyDescent="0.25">
      <c r="B10" s="224" t="str">
        <f>'AVLUOS Y CATASTROS'!B11</f>
        <v>Levantamiento de Información Catastral Rural en convenio con MAGAP  dentro del Programa SIGTIERRAS</v>
      </c>
      <c r="C10" s="51"/>
      <c r="D10" s="224" t="s">
        <v>703</v>
      </c>
      <c r="E10" s="155">
        <f>'AVLUOS Y CATASTROS'!H11</f>
        <v>350000</v>
      </c>
    </row>
    <row r="11" spans="2:5" x14ac:dyDescent="0.25">
      <c r="B11" s="382" t="str">
        <f>'AVLUOS Y CATASTROS'!B12</f>
        <v>Levantamientos Topográficos.</v>
      </c>
      <c r="C11" s="530"/>
      <c r="D11" s="51"/>
      <c r="E11" s="51"/>
    </row>
    <row r="12" spans="2:5" x14ac:dyDescent="0.25">
      <c r="B12" s="290" t="str">
        <f>'AVLUOS Y CATASTROS'!B13</f>
        <v>Levantamientos Topográficos (Sector Rústico)</v>
      </c>
      <c r="C12" s="531"/>
      <c r="D12" s="51"/>
      <c r="E12" s="155">
        <f>'AVLUOS Y CATASTROS'!H13</f>
        <v>30000</v>
      </c>
    </row>
    <row r="13" spans="2:5" x14ac:dyDescent="0.25">
      <c r="B13" s="290" t="str">
        <f>'AVLUOS Y CATASTROS'!B14</f>
        <v>Levantamientos Topograficos (Sector Urbano)</v>
      </c>
      <c r="C13" s="532"/>
      <c r="D13" s="51"/>
      <c r="E13" s="155">
        <f>'AVLUOS Y CATASTROS'!H14</f>
        <v>58000</v>
      </c>
    </row>
    <row r="14" spans="2:5" x14ac:dyDescent="0.25">
      <c r="B14" s="51" t="str">
        <f>'AVLUOS Y CATASTROS'!B15</f>
        <v>Mantenimiento Catastral  (Urbano y Rústico)</v>
      </c>
      <c r="C14" s="51"/>
      <c r="D14" s="51"/>
      <c r="E14" s="155">
        <f>'AVLUOS Y CATASTROS'!H15</f>
        <v>30000</v>
      </c>
    </row>
    <row r="15" spans="2:5" ht="45" x14ac:dyDescent="0.25">
      <c r="B15" s="224" t="str">
        <f>'AVLUOS Y CATASTROS'!B16</f>
        <v>Titularización Regularización de la Propiedad, partición y Adjudicación Administrativa de Predios en el Cantón Cuenca.</v>
      </c>
      <c r="C15" s="51"/>
      <c r="D15" s="51"/>
      <c r="E15" s="155">
        <f>'AVLUOS Y CATASTROS'!H16</f>
        <v>125000</v>
      </c>
    </row>
    <row r="16" spans="2:5" x14ac:dyDescent="0.25">
      <c r="B16" s="51" t="str">
        <f>'AVLUOS Y CATASTROS'!B17</f>
        <v>Pago Contratos 2012</v>
      </c>
      <c r="C16" s="51"/>
      <c r="D16" s="51"/>
      <c r="E16" s="155">
        <f>'AVLUOS Y CATASTROS'!H17</f>
        <v>247130</v>
      </c>
    </row>
    <row r="17" spans="2:5" x14ac:dyDescent="0.25">
      <c r="B17" s="287" t="str">
        <f>'AVLUOS Y CATASTROS'!B18</f>
        <v>TOTAL DEL PRESUPUESTO DE AVALUOS Y CATASTROS</v>
      </c>
      <c r="C17" s="287"/>
      <c r="D17" s="287"/>
      <c r="E17" s="307">
        <f>SUM(E6:E16)</f>
        <v>980130</v>
      </c>
    </row>
    <row r="18" spans="2:5" x14ac:dyDescent="0.25">
      <c r="B18">
        <f>'AVLUOS Y CATASTROS'!B19</f>
        <v>0</v>
      </c>
    </row>
  </sheetData>
  <mergeCells count="6">
    <mergeCell ref="C11:C13"/>
    <mergeCell ref="B2:E2"/>
    <mergeCell ref="B4:B5"/>
    <mergeCell ref="C4:C5"/>
    <mergeCell ref="D4:D5"/>
    <mergeCell ref="C7:C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K19"/>
  <sheetViews>
    <sheetView topLeftCell="A6" workbookViewId="0">
      <selection activeCell="B1" sqref="B1:K1"/>
    </sheetView>
  </sheetViews>
  <sheetFormatPr baseColWidth="10" defaultRowHeight="15" x14ac:dyDescent="0.25"/>
  <cols>
    <col min="2" max="2" width="47" customWidth="1"/>
  </cols>
  <sheetData>
    <row r="1" spans="2:11" ht="26.25" customHeight="1" x14ac:dyDescent="0.4">
      <c r="B1" s="521" t="s">
        <v>590</v>
      </c>
      <c r="C1" s="521"/>
      <c r="D1" s="521"/>
      <c r="E1" s="521"/>
      <c r="F1" s="521"/>
      <c r="G1" s="521"/>
      <c r="H1" s="521"/>
      <c r="I1" s="521"/>
      <c r="J1" s="521"/>
      <c r="K1" s="521"/>
    </row>
    <row r="4" spans="2:11" x14ac:dyDescent="0.25">
      <c r="B4" s="522" t="s">
        <v>532</v>
      </c>
      <c r="C4" s="524" t="s">
        <v>546</v>
      </c>
      <c r="D4" s="524"/>
      <c r="E4" s="524"/>
      <c r="F4" s="524" t="s">
        <v>551</v>
      </c>
      <c r="G4" s="524"/>
      <c r="H4" s="524" t="s">
        <v>98</v>
      </c>
      <c r="I4" s="524"/>
      <c r="J4" s="524"/>
      <c r="K4" s="525" t="s">
        <v>549</v>
      </c>
    </row>
    <row r="5" spans="2:11" ht="26.25" x14ac:dyDescent="0.25">
      <c r="B5" s="523"/>
      <c r="C5" s="344" t="s">
        <v>572</v>
      </c>
      <c r="D5" s="344" t="s">
        <v>573</v>
      </c>
      <c r="E5" s="344" t="s">
        <v>574</v>
      </c>
      <c r="F5" s="344" t="s">
        <v>547</v>
      </c>
      <c r="G5" s="343" t="s">
        <v>550</v>
      </c>
      <c r="H5" s="345" t="s">
        <v>320</v>
      </c>
      <c r="I5" s="343" t="s">
        <v>100</v>
      </c>
      <c r="J5" s="346" t="s">
        <v>548</v>
      </c>
      <c r="K5" s="525"/>
    </row>
    <row r="6" spans="2:11" x14ac:dyDescent="0.25">
      <c r="B6" s="520" t="s">
        <v>586</v>
      </c>
      <c r="C6" s="520"/>
      <c r="D6" s="520"/>
      <c r="E6" s="520"/>
      <c r="F6" s="520"/>
      <c r="G6" s="520"/>
      <c r="H6" s="330"/>
      <c r="I6" s="330"/>
      <c r="J6" s="330"/>
      <c r="K6" s="338"/>
    </row>
    <row r="7" spans="2:11" ht="47.25" x14ac:dyDescent="0.25">
      <c r="B7" s="329" t="str">
        <f>'PLANEACION 1'!B84</f>
        <v>Actaulización de los Avalúos Catastrales de los Predios en las Zonas Urbano, Urbano Parroquial y Rural del Cantón Cuenca.</v>
      </c>
      <c r="C7" s="246"/>
      <c r="D7" s="340"/>
      <c r="E7" s="340" t="s">
        <v>575</v>
      </c>
      <c r="F7" s="350"/>
      <c r="G7" s="359">
        <f>'PLANEACION 1'!D84</f>
        <v>30000</v>
      </c>
      <c r="H7" s="342">
        <f>SUM(F7:G7)</f>
        <v>30000</v>
      </c>
      <c r="I7" s="330"/>
      <c r="J7" s="330"/>
      <c r="K7" s="339">
        <f>SUM(H7)</f>
        <v>30000</v>
      </c>
    </row>
    <row r="8" spans="2:11" ht="15.75" x14ac:dyDescent="0.25">
      <c r="B8" s="329" t="s">
        <v>587</v>
      </c>
      <c r="C8" s="246"/>
      <c r="D8" s="340"/>
      <c r="E8" s="340"/>
      <c r="F8" s="350"/>
      <c r="G8" s="359">
        <f>SUM(G9:G10)</f>
        <v>110000</v>
      </c>
      <c r="H8" s="342">
        <f t="shared" ref="H8:H17" si="0">SUM(F8:G8)</f>
        <v>110000</v>
      </c>
      <c r="I8" s="330"/>
      <c r="J8" s="330"/>
      <c r="K8" s="339">
        <f t="shared" ref="K8:K18" si="1">SUM(H8)</f>
        <v>110000</v>
      </c>
    </row>
    <row r="9" spans="2:11" s="364" customFormat="1" ht="24" x14ac:dyDescent="0.2">
      <c r="B9" s="361" t="str">
        <f>'PLANEACION 1'!B85</f>
        <v>Actualización del Catastro Rústico por medio de Empadronamiento Catastral</v>
      </c>
      <c r="C9" s="372"/>
      <c r="D9" s="372" t="s">
        <v>575</v>
      </c>
      <c r="E9" s="372"/>
      <c r="F9" s="310"/>
      <c r="G9" s="311">
        <f>'PLANEACION 1'!D85</f>
        <v>30000</v>
      </c>
      <c r="H9" s="362">
        <f t="shared" si="0"/>
        <v>30000</v>
      </c>
      <c r="I9" s="310"/>
      <c r="J9" s="310"/>
      <c r="K9" s="363">
        <f t="shared" si="1"/>
        <v>30000</v>
      </c>
    </row>
    <row r="10" spans="2:11" s="364" customFormat="1" ht="24" x14ac:dyDescent="0.2">
      <c r="B10" s="361" t="str">
        <f>'PLANEACION 1'!B86</f>
        <v>Actualización del Catastro Urbano por medio de Empadronamiento Catastral</v>
      </c>
      <c r="C10" s="372" t="s">
        <v>575</v>
      </c>
      <c r="D10" s="372"/>
      <c r="E10" s="372"/>
      <c r="F10" s="310"/>
      <c r="G10" s="311">
        <f>'PLANEACION 1'!D86</f>
        <v>80000</v>
      </c>
      <c r="H10" s="362">
        <f t="shared" si="0"/>
        <v>80000</v>
      </c>
      <c r="I10" s="310"/>
      <c r="J10" s="310"/>
      <c r="K10" s="363">
        <f t="shared" si="1"/>
        <v>80000</v>
      </c>
    </row>
    <row r="11" spans="2:11" ht="47.25" x14ac:dyDescent="0.25">
      <c r="B11" s="329" t="str">
        <f>'PLANEACION 1'!B87</f>
        <v>Levantamiento de Información Catastral Rural en convenio con MAGAP  dentro del Programa SIGTIERRAS</v>
      </c>
      <c r="C11" s="373"/>
      <c r="D11" s="373" t="s">
        <v>575</v>
      </c>
      <c r="E11" s="373"/>
      <c r="F11" s="51"/>
      <c r="G11" s="155">
        <f>'PLANEACION 1'!D87</f>
        <v>350000</v>
      </c>
      <c r="H11" s="342">
        <f t="shared" si="0"/>
        <v>350000</v>
      </c>
      <c r="I11" s="51"/>
      <c r="J11" s="51"/>
      <c r="K11" s="339">
        <f t="shared" si="1"/>
        <v>350000</v>
      </c>
    </row>
    <row r="12" spans="2:11" ht="15.75" x14ac:dyDescent="0.25">
      <c r="B12" s="317" t="s">
        <v>588</v>
      </c>
      <c r="C12" s="373"/>
      <c r="D12" s="373"/>
      <c r="E12" s="373"/>
      <c r="F12" s="51"/>
      <c r="G12" s="155">
        <f>SUM(G13:G14)</f>
        <v>88000</v>
      </c>
      <c r="H12" s="342">
        <f t="shared" si="0"/>
        <v>88000</v>
      </c>
      <c r="I12" s="51"/>
      <c r="J12" s="51"/>
      <c r="K12" s="339">
        <f t="shared" si="1"/>
        <v>88000</v>
      </c>
    </row>
    <row r="13" spans="2:11" s="364" customFormat="1" ht="12" x14ac:dyDescent="0.2">
      <c r="B13" s="361" t="str">
        <f>'PLANEACION 1'!B88</f>
        <v>Levantamientos Topográficos (Sector Rústico)</v>
      </c>
      <c r="C13" s="372"/>
      <c r="D13" s="372" t="s">
        <v>575</v>
      </c>
      <c r="E13" s="372"/>
      <c r="F13" s="310"/>
      <c r="G13" s="311">
        <f>'PLANEACION 1'!D88</f>
        <v>30000</v>
      </c>
      <c r="H13" s="365">
        <f t="shared" si="0"/>
        <v>30000</v>
      </c>
      <c r="I13" s="310"/>
      <c r="J13" s="310"/>
      <c r="K13" s="366">
        <f t="shared" si="1"/>
        <v>30000</v>
      </c>
    </row>
    <row r="14" spans="2:11" s="364" customFormat="1" ht="12" x14ac:dyDescent="0.2">
      <c r="B14" s="361" t="str">
        <f>'PLANEACION 1'!B89</f>
        <v>Levantamientos Topograficos (Sector Urbano)</v>
      </c>
      <c r="C14" s="372" t="s">
        <v>575</v>
      </c>
      <c r="D14" s="372"/>
      <c r="E14" s="372"/>
      <c r="F14" s="310"/>
      <c r="G14" s="311">
        <f>'PLANEACION 1'!D89</f>
        <v>58000</v>
      </c>
      <c r="H14" s="365">
        <f t="shared" si="0"/>
        <v>58000</v>
      </c>
      <c r="I14" s="310"/>
      <c r="J14" s="310"/>
      <c r="K14" s="366">
        <f t="shared" si="1"/>
        <v>58000</v>
      </c>
    </row>
    <row r="15" spans="2:11" ht="15.75" x14ac:dyDescent="0.25">
      <c r="B15" s="329" t="str">
        <f>'PLANEACION 1'!B90</f>
        <v>Mantenimiento Catastral  (Urbano y Rústico)</v>
      </c>
      <c r="C15" s="373"/>
      <c r="D15" s="373"/>
      <c r="E15" s="373" t="s">
        <v>575</v>
      </c>
      <c r="F15" s="51"/>
      <c r="G15" s="155">
        <f>'PLANEACION 1'!D90</f>
        <v>30000</v>
      </c>
      <c r="H15" s="342">
        <f t="shared" si="0"/>
        <v>30000</v>
      </c>
      <c r="I15" s="51"/>
      <c r="J15" s="51"/>
      <c r="K15" s="339">
        <f t="shared" si="1"/>
        <v>30000</v>
      </c>
    </row>
    <row r="16" spans="2:11" ht="47.25" x14ac:dyDescent="0.25">
      <c r="B16" s="329" t="str">
        <f>'PLANEACION 1'!B91</f>
        <v>Titularización Regularización de la Propiedad, partición y Adjudicación Administrativa de Predios en el Cantón Cuenca.</v>
      </c>
      <c r="C16" s="373"/>
      <c r="D16" s="373"/>
      <c r="E16" s="373" t="s">
        <v>575</v>
      </c>
      <c r="F16" s="155">
        <f>'PLANEACION 1'!D91</f>
        <v>125000</v>
      </c>
      <c r="H16" s="342">
        <f t="shared" si="0"/>
        <v>125000</v>
      </c>
      <c r="I16" s="51"/>
      <c r="J16" s="51"/>
      <c r="K16" s="339">
        <f t="shared" si="1"/>
        <v>125000</v>
      </c>
    </row>
    <row r="17" spans="2:11" ht="15.75" x14ac:dyDescent="0.25">
      <c r="B17" s="329" t="str">
        <f>'PLANEACION 1'!B92</f>
        <v>Pago Contratos 2012</v>
      </c>
      <c r="C17" s="373"/>
      <c r="D17" s="373"/>
      <c r="E17" s="373" t="s">
        <v>575</v>
      </c>
      <c r="F17" s="155">
        <f>'PLANEACION 1'!D92</f>
        <v>247130</v>
      </c>
      <c r="H17" s="342">
        <f t="shared" si="0"/>
        <v>247130</v>
      </c>
      <c r="I17" s="51"/>
      <c r="J17" s="51"/>
      <c r="K17" s="339">
        <f t="shared" si="1"/>
        <v>247130</v>
      </c>
    </row>
    <row r="18" spans="2:11" ht="31.5" x14ac:dyDescent="0.25">
      <c r="B18" s="329" t="s">
        <v>589</v>
      </c>
      <c r="C18" s="373"/>
      <c r="D18" s="373"/>
      <c r="E18" s="373"/>
      <c r="F18" s="155">
        <f>F16+F17</f>
        <v>372130</v>
      </c>
      <c r="G18" s="155">
        <f>SUM(F17+F16+G15+G12+G11+G8+G7)</f>
        <v>980130</v>
      </c>
      <c r="H18" s="155">
        <f>H17+H16+H15+H12+H11+H8+H7</f>
        <v>980130</v>
      </c>
      <c r="I18" s="155">
        <f t="shared" ref="I18:J18" si="2">I17+I16+I15+I12+I11+I8+I7</f>
        <v>0</v>
      </c>
      <c r="J18" s="155">
        <f t="shared" si="2"/>
        <v>0</v>
      </c>
      <c r="K18" s="339">
        <f t="shared" si="1"/>
        <v>980130</v>
      </c>
    </row>
    <row r="19" spans="2:11" x14ac:dyDescent="0.25">
      <c r="G19" s="70"/>
    </row>
  </sheetData>
  <mergeCells count="7">
    <mergeCell ref="B6:G6"/>
    <mergeCell ref="B1:K1"/>
    <mergeCell ref="B4:B5"/>
    <mergeCell ref="C4:E4"/>
    <mergeCell ref="F4:G4"/>
    <mergeCell ref="H4:J4"/>
    <mergeCell ref="K4:K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3:E22"/>
  <sheetViews>
    <sheetView workbookViewId="0">
      <selection activeCell="A3" sqref="A3:XFD7"/>
    </sheetView>
  </sheetViews>
  <sheetFormatPr baseColWidth="10" defaultRowHeight="15" x14ac:dyDescent="0.25"/>
  <cols>
    <col min="2" max="2" width="63.42578125" customWidth="1"/>
    <col min="3" max="3" width="33.85546875" customWidth="1"/>
    <col min="4" max="4" width="38.85546875" customWidth="1"/>
    <col min="5" max="5" width="23.85546875" customWidth="1"/>
  </cols>
  <sheetData>
    <row r="3" spans="2:5" ht="18.75" x14ac:dyDescent="0.3">
      <c r="B3" s="513" t="s">
        <v>643</v>
      </c>
      <c r="C3" s="513"/>
      <c r="D3" s="513"/>
      <c r="E3" s="513"/>
    </row>
    <row r="5" spans="2:5" x14ac:dyDescent="0.25">
      <c r="B5" s="518" t="s">
        <v>532</v>
      </c>
      <c r="C5" s="518" t="s">
        <v>416</v>
      </c>
      <c r="D5" s="518" t="s">
        <v>542</v>
      </c>
      <c r="E5" s="287" t="s">
        <v>541</v>
      </c>
    </row>
    <row r="6" spans="2:5" x14ac:dyDescent="0.25">
      <c r="B6" s="519"/>
      <c r="C6" s="519"/>
      <c r="D6" s="519"/>
      <c r="E6" s="287" t="s">
        <v>543</v>
      </c>
    </row>
    <row r="7" spans="2:5" ht="60" customHeight="1" x14ac:dyDescent="0.25">
      <c r="B7" s="224" t="str">
        <f>'ÁREAS HSITORICAS'!B9</f>
        <v>Complementaciòn de estudios de Recuperaciòn d ela antigua Calle Santa Ana y Restauraciòn, Adaptaciòn a nuevo uso del Antiguo Seminario San Luis</v>
      </c>
      <c r="C7" s="224" t="s">
        <v>667</v>
      </c>
      <c r="D7" s="51" t="s">
        <v>668</v>
      </c>
      <c r="E7" s="155">
        <f>'ÁREAS HSITORICAS'!K9</f>
        <v>30000</v>
      </c>
    </row>
    <row r="8" spans="2:5" ht="105" x14ac:dyDescent="0.25">
      <c r="B8" s="224" t="str">
        <f>'ÁREAS HSITORICAS'!B10</f>
        <v>Elaboraciòn de Estudios para la Intervenciòn en los espacios Residuales del Centro Històrico de Cuenca</v>
      </c>
      <c r="C8" s="224" t="s">
        <v>660</v>
      </c>
      <c r="D8" s="51" t="s">
        <v>668</v>
      </c>
      <c r="E8" s="155">
        <f>'ÁREAS HSITORICAS'!K10</f>
        <v>10000</v>
      </c>
    </row>
    <row r="9" spans="2:5" ht="45" x14ac:dyDescent="0.25">
      <c r="B9" s="224" t="str">
        <f>'ÁREAS HSITORICAS'!B11</f>
        <v xml:space="preserve">Estudios para la Restauración de vitrales de la Iglecia San Alfonso </v>
      </c>
      <c r="C9" s="224" t="s">
        <v>665</v>
      </c>
      <c r="D9" s="51" t="s">
        <v>668</v>
      </c>
      <c r="E9" s="155">
        <f>'ÁREAS HSITORICAS'!K11</f>
        <v>20000</v>
      </c>
    </row>
    <row r="10" spans="2:5" ht="105" x14ac:dyDescent="0.25">
      <c r="B10" s="224" t="str">
        <f>'ÁREAS HSITORICAS'!B12</f>
        <v>Elaboraciòn de los estduios arquitectònicos y de ingenierias para la implementaciòn de un museo de la energia y la electricidad en la antigua planta electrica de Yanuncay</v>
      </c>
      <c r="C10" s="224" t="s">
        <v>669</v>
      </c>
      <c r="D10" s="51" t="s">
        <v>668</v>
      </c>
      <c r="E10" s="155">
        <f>'ÁREAS HSITORICAS'!K12</f>
        <v>20000</v>
      </c>
    </row>
    <row r="11" spans="2:5" ht="75" x14ac:dyDescent="0.25">
      <c r="B11" s="224" t="str">
        <f>'ÁREAS HSITORICAS'!B13</f>
        <v>Estudios àrea de El Plateado</v>
      </c>
      <c r="C11" s="224" t="s">
        <v>654</v>
      </c>
      <c r="D11" s="224" t="s">
        <v>670</v>
      </c>
      <c r="E11" s="155">
        <f>'ÁREAS HSITORICAS'!K13</f>
        <v>15000</v>
      </c>
    </row>
    <row r="12" spans="2:5" ht="75" x14ac:dyDescent="0.25">
      <c r="B12" s="224" t="str">
        <f>'ÁREAS HSITORICAS'!B14</f>
        <v>Estudios de renovaciòn urbana de la calle Barrio Obrero</v>
      </c>
      <c r="C12" s="224" t="s">
        <v>659</v>
      </c>
      <c r="D12" s="224" t="s">
        <v>671</v>
      </c>
      <c r="E12" s="155">
        <f>'ÁREAS HSITORICAS'!K14</f>
        <v>15000</v>
      </c>
    </row>
    <row r="13" spans="2:5" ht="75" x14ac:dyDescent="0.25">
      <c r="B13" s="224" t="str">
        <f>'ÁREAS HSITORICAS'!B15</f>
        <v>Estudios de restauraciòn de Iglesias y Capillas Rurales</v>
      </c>
      <c r="C13" s="224" t="s">
        <v>664</v>
      </c>
      <c r="D13" s="224" t="s">
        <v>672</v>
      </c>
      <c r="E13" s="155">
        <f>'ÁREAS HSITORICAS'!K15</f>
        <v>15000</v>
      </c>
    </row>
    <row r="14" spans="2:5" ht="45" customHeight="1" x14ac:dyDescent="0.25">
      <c r="B14" s="224" t="str">
        <f>'ÁREAS HSITORICAS'!B16</f>
        <v>Estudios de Restauraciòn y adaptaciòn al nuevo uso de la Casa Palacios en la Plazoleta El Otorongo</v>
      </c>
      <c r="C14" s="224" t="s">
        <v>656</v>
      </c>
      <c r="D14" s="224" t="s">
        <v>673</v>
      </c>
      <c r="E14" s="155">
        <f>'ÁREAS HSITORICAS'!K16</f>
        <v>10000</v>
      </c>
    </row>
    <row r="15" spans="2:5" ht="75" x14ac:dyDescent="0.25">
      <c r="B15" s="224" t="str">
        <f>'ÁREAS HSITORICAS'!B17</f>
        <v>Estudios Derivados del Plan Especial del Centro Històrico de Cuenca</v>
      </c>
      <c r="C15" s="224" t="s">
        <v>657</v>
      </c>
      <c r="D15" s="224" t="s">
        <v>674</v>
      </c>
      <c r="E15" s="155">
        <f>'ÁREAS HSITORICAS'!K17</f>
        <v>75000</v>
      </c>
    </row>
    <row r="16" spans="2:5" ht="135" x14ac:dyDescent="0.25">
      <c r="B16" s="224" t="str">
        <f>'ÁREAS HSITORICAS'!B18</f>
        <v>Estudios Derivados del Proyecto Financiameinto para la Rehabilitaciòn de inmuebles patrimoniales privados del Ministerio Coordinador de Patrimonio (CUAVIP)</v>
      </c>
      <c r="C16" s="224" t="s">
        <v>661</v>
      </c>
      <c r="D16" s="224" t="s">
        <v>675</v>
      </c>
      <c r="E16" s="155">
        <f>'ÁREAS HSITORICAS'!K18</f>
        <v>40000</v>
      </c>
    </row>
    <row r="17" spans="2:5" ht="60" x14ac:dyDescent="0.25">
      <c r="B17" s="224" t="str">
        <f>'ÁREAS HSITORICAS'!B19</f>
        <v>Estudios para el mantenimiento e Iluminación de puentes sobre el río Tomebambaen el Sector de "El Barranco"</v>
      </c>
      <c r="C17" s="224" t="s">
        <v>662</v>
      </c>
      <c r="D17" s="224" t="s">
        <v>676</v>
      </c>
      <c r="E17" s="155">
        <f>'ÁREAS HSITORICAS'!K19</f>
        <v>25000</v>
      </c>
    </row>
    <row r="18" spans="2:5" ht="60" customHeight="1" x14ac:dyDescent="0.25">
      <c r="B18" s="224" t="str">
        <f>'ÁREAS HSITORICAS'!B20</f>
        <v>Estudios apra intervenir el sitio arqueològico ubicado en la esquina de la bajada de los Molinos y Paseo Tres de Noviembre</v>
      </c>
      <c r="C18" s="224" t="s">
        <v>655</v>
      </c>
      <c r="D18" s="224" t="s">
        <v>677</v>
      </c>
      <c r="E18" s="155">
        <f>'ÁREAS HSITORICAS'!K20</f>
        <v>15000</v>
      </c>
    </row>
    <row r="19" spans="2:5" ht="165" x14ac:dyDescent="0.25">
      <c r="B19" s="224" t="str">
        <f>'ÁREAS HSITORICAS'!B21</f>
        <v>Estudios para Implementaciòn de la Reserva Cultural Museogràfica de la Ciudad</v>
      </c>
      <c r="C19" s="224" t="s">
        <v>663</v>
      </c>
      <c r="D19" s="224" t="s">
        <v>678</v>
      </c>
      <c r="E19" s="155">
        <f>'ÁREAS HSITORICAS'!K21</f>
        <v>40000</v>
      </c>
    </row>
    <row r="20" spans="2:5" ht="45" x14ac:dyDescent="0.25">
      <c r="B20" s="224" t="str">
        <f>'ÁREAS HSITORICAS'!B22</f>
        <v>Actualización de estudios para la Restauración y Adaptación al Nuevo uso del inmueble de Propiedad Municipal conocido como Centro Múltiple Municipal.</v>
      </c>
      <c r="C20" s="224" t="s">
        <v>666</v>
      </c>
      <c r="D20" s="224" t="s">
        <v>679</v>
      </c>
      <c r="E20" s="155">
        <f>'ÁREAS HSITORICAS'!K22</f>
        <v>15000</v>
      </c>
    </row>
    <row r="21" spans="2:5" ht="60" customHeight="1" x14ac:dyDescent="0.25">
      <c r="B21" s="224" t="str">
        <f>'ÁREAS HSITORICAS'!B23</f>
        <v>Estudios para la renovaciòn Urbana de la avenida 12 de Abril, en el tràmo comprendido entre las Avenidas Loja y Fray Vicente Solano</v>
      </c>
      <c r="C21" s="224" t="s">
        <v>658</v>
      </c>
      <c r="D21" s="224" t="s">
        <v>680</v>
      </c>
      <c r="E21" s="155">
        <f>'ÁREAS HSITORICAS'!K23</f>
        <v>20000</v>
      </c>
    </row>
    <row r="22" spans="2:5" x14ac:dyDescent="0.25">
      <c r="B22" s="288" t="str">
        <f>'ÁREAS HSITORICAS'!B24</f>
        <v>TOTAL DEL PRESUPUESTO DE ÁREAS HISTÓRICAS</v>
      </c>
      <c r="C22" s="287"/>
      <c r="D22" s="287"/>
      <c r="E22" s="307">
        <f>SUM(E7:E21)</f>
        <v>365000</v>
      </c>
    </row>
  </sheetData>
  <mergeCells count="4">
    <mergeCell ref="B3:E3"/>
    <mergeCell ref="B5:B6"/>
    <mergeCell ref="C5:C6"/>
    <mergeCell ref="D5:D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3:K24"/>
  <sheetViews>
    <sheetView topLeftCell="A2" workbookViewId="0">
      <selection activeCell="C9" sqref="C9:E24"/>
    </sheetView>
  </sheetViews>
  <sheetFormatPr baseColWidth="10" defaultRowHeight="15" x14ac:dyDescent="0.25"/>
  <cols>
    <col min="2" max="2" width="61.7109375" customWidth="1"/>
    <col min="6" max="6" width="11.85546875" bestFit="1" customWidth="1"/>
  </cols>
  <sheetData>
    <row r="3" spans="2:11" ht="26.25" customHeight="1" x14ac:dyDescent="0.4">
      <c r="B3" s="521" t="s">
        <v>582</v>
      </c>
      <c r="C3" s="521"/>
      <c r="D3" s="521"/>
      <c r="E3" s="521"/>
      <c r="F3" s="521"/>
      <c r="G3" s="521"/>
      <c r="H3" s="521"/>
      <c r="I3" s="521"/>
      <c r="J3" s="521"/>
      <c r="K3" s="521"/>
    </row>
    <row r="6" spans="2:11" x14ac:dyDescent="0.25">
      <c r="B6" s="522" t="s">
        <v>532</v>
      </c>
      <c r="C6" s="524" t="s">
        <v>546</v>
      </c>
      <c r="D6" s="524"/>
      <c r="E6" s="524"/>
      <c r="F6" s="524" t="s">
        <v>551</v>
      </c>
      <c r="G6" s="524"/>
      <c r="H6" s="524" t="s">
        <v>98</v>
      </c>
      <c r="I6" s="524"/>
      <c r="J6" s="524"/>
      <c r="K6" s="525" t="s">
        <v>549</v>
      </c>
    </row>
    <row r="7" spans="2:11" ht="26.25" x14ac:dyDescent="0.25">
      <c r="B7" s="523"/>
      <c r="C7" s="344" t="s">
        <v>572</v>
      </c>
      <c r="D7" s="344" t="s">
        <v>573</v>
      </c>
      <c r="E7" s="344" t="s">
        <v>574</v>
      </c>
      <c r="F7" s="344" t="s">
        <v>547</v>
      </c>
      <c r="G7" s="343" t="s">
        <v>550</v>
      </c>
      <c r="H7" s="345" t="s">
        <v>320</v>
      </c>
      <c r="I7" s="343" t="s">
        <v>100</v>
      </c>
      <c r="J7" s="346" t="s">
        <v>548</v>
      </c>
      <c r="K7" s="525"/>
    </row>
    <row r="8" spans="2:11" ht="32.25" customHeight="1" x14ac:dyDescent="0.25">
      <c r="B8" s="520" t="s">
        <v>583</v>
      </c>
      <c r="C8" s="520"/>
      <c r="D8" s="520"/>
      <c r="E8" s="520"/>
      <c r="F8" s="520"/>
      <c r="G8" s="520"/>
      <c r="H8" s="330"/>
      <c r="I8" s="330"/>
      <c r="J8" s="330"/>
      <c r="K8" s="338"/>
    </row>
    <row r="9" spans="2:11" ht="52.5" customHeight="1" x14ac:dyDescent="0.25">
      <c r="B9" s="329" t="str">
        <f>'PLANEACION 1'!B58</f>
        <v>Complementaciòn de estudios de Recuperaciòn d ela antigua Calle Santa Ana y Restauraciòn, Adaptaciòn a nuevo uso del Antiguo Seminario San Luis</v>
      </c>
      <c r="C9" s="246" t="s">
        <v>585</v>
      </c>
      <c r="D9" s="340"/>
      <c r="E9" s="340"/>
      <c r="F9" s="350"/>
      <c r="G9" s="359">
        <f>'PLANEACION 1'!D58</f>
        <v>30000</v>
      </c>
      <c r="H9" s="342">
        <f t="shared" ref="H9:H23" si="0">F9+G9</f>
        <v>30000</v>
      </c>
      <c r="I9" s="330"/>
      <c r="J9" s="330"/>
      <c r="K9" s="339">
        <f>SUM(H9:J9)</f>
        <v>30000</v>
      </c>
    </row>
    <row r="10" spans="2:11" ht="72" customHeight="1" x14ac:dyDescent="0.25">
      <c r="B10" s="329" t="str">
        <f>'PLANEACION 1'!B59</f>
        <v>Elaboraciòn de Estudios para la Intervenciòn en los espacios Residuales del Centro Històrico de Cuenca</v>
      </c>
      <c r="C10" s="340" t="s">
        <v>585</v>
      </c>
      <c r="D10" s="340"/>
      <c r="E10" s="340"/>
      <c r="F10" s="360">
        <f>'PLANEACION 1'!D59</f>
        <v>10000</v>
      </c>
      <c r="H10" s="342">
        <f t="shared" si="0"/>
        <v>10000</v>
      </c>
      <c r="I10" s="330"/>
      <c r="J10" s="330"/>
      <c r="K10" s="339">
        <f t="shared" ref="K10" si="1">SUM(H10:J10)</f>
        <v>10000</v>
      </c>
    </row>
    <row r="11" spans="2:11" ht="31.5" x14ac:dyDescent="0.25">
      <c r="B11" s="329" t="str">
        <f>'PLANEACION 1'!B60</f>
        <v xml:space="preserve">Estudios para la Restauración de vitrales de la Iglecia San Alfonso </v>
      </c>
      <c r="C11" s="285" t="s">
        <v>585</v>
      </c>
      <c r="D11" s="285"/>
      <c r="E11" s="285"/>
      <c r="F11" s="52"/>
      <c r="G11" s="359">
        <f>'PLANEACION 1'!D60</f>
        <v>20000</v>
      </c>
      <c r="H11" s="342">
        <f t="shared" si="0"/>
        <v>20000</v>
      </c>
      <c r="I11" s="330"/>
      <c r="J11" s="330"/>
      <c r="K11" s="339">
        <f t="shared" ref="K11:K23" si="2">SUM(H11:J11)</f>
        <v>20000</v>
      </c>
    </row>
    <row r="12" spans="2:11" ht="47.25" x14ac:dyDescent="0.25">
      <c r="B12" s="329" t="str">
        <f>'PLANEACION 1'!B61</f>
        <v>Elaboraciòn de los estduios arquitectònicos y de ingenierias para la implementaciòn de un museo de la energia y la electricidad en la antigua planta electrica de Yanuncay</v>
      </c>
      <c r="C12" s="285" t="s">
        <v>585</v>
      </c>
      <c r="D12" s="285"/>
      <c r="E12" s="285"/>
      <c r="F12" s="360">
        <f>'PLANEACION 1'!D61</f>
        <v>20000</v>
      </c>
      <c r="H12" s="342">
        <f t="shared" si="0"/>
        <v>20000</v>
      </c>
      <c r="I12" s="330"/>
      <c r="J12" s="330"/>
      <c r="K12" s="339">
        <f t="shared" si="2"/>
        <v>20000</v>
      </c>
    </row>
    <row r="13" spans="2:11" ht="15.75" x14ac:dyDescent="0.25">
      <c r="B13" s="329" t="str">
        <f>'PLANEACION 1'!B62</f>
        <v>Estudios àrea de El Plateado</v>
      </c>
      <c r="C13" s="285"/>
      <c r="D13" s="285" t="s">
        <v>585</v>
      </c>
      <c r="E13" s="285"/>
      <c r="F13" s="360">
        <f>'PLANEACION 1'!D62</f>
        <v>15000</v>
      </c>
      <c r="H13" s="342">
        <f t="shared" si="0"/>
        <v>15000</v>
      </c>
      <c r="I13" s="330"/>
      <c r="J13" s="330"/>
      <c r="K13" s="339">
        <f t="shared" si="2"/>
        <v>15000</v>
      </c>
    </row>
    <row r="14" spans="2:11" ht="15.75" x14ac:dyDescent="0.25">
      <c r="B14" s="329" t="str">
        <f>'PLANEACION 1'!B63</f>
        <v>Estudios de renovaciòn urbana de la calle Barrio Obrero</v>
      </c>
      <c r="C14" s="285" t="s">
        <v>585</v>
      </c>
      <c r="D14" s="285"/>
      <c r="E14" s="285"/>
      <c r="F14" s="360"/>
      <c r="H14" s="342">
        <v>15000</v>
      </c>
      <c r="I14" s="330"/>
      <c r="J14" s="330"/>
      <c r="K14" s="339">
        <f t="shared" si="2"/>
        <v>15000</v>
      </c>
    </row>
    <row r="15" spans="2:11" ht="15.75" x14ac:dyDescent="0.25">
      <c r="B15" s="329" t="str">
        <f>'PLANEACION 1'!B64</f>
        <v>Estudios de restauraciòn de Iglesias y Capillas Rurales</v>
      </c>
      <c r="C15" s="285"/>
      <c r="D15" s="285" t="s">
        <v>585</v>
      </c>
      <c r="E15" s="285"/>
      <c r="F15" s="360">
        <f>'PLANEACION 1'!D64</f>
        <v>15000</v>
      </c>
      <c r="H15" s="342">
        <f t="shared" si="0"/>
        <v>15000</v>
      </c>
      <c r="I15" s="330"/>
      <c r="J15" s="330"/>
      <c r="K15" s="339">
        <f t="shared" si="2"/>
        <v>15000</v>
      </c>
    </row>
    <row r="16" spans="2:11" ht="31.5" x14ac:dyDescent="0.25">
      <c r="B16" s="329" t="str">
        <f>'PLANEACION 1'!B65</f>
        <v>Estudios de Restauraciòn y adaptaciòn al nuevo uso de la Casa Palacios en la Plazoleta El Otorongo</v>
      </c>
      <c r="C16" s="285" t="s">
        <v>585</v>
      </c>
      <c r="D16" s="285"/>
      <c r="E16" s="285"/>
      <c r="F16" s="360">
        <f>'PLANEACION 1'!D65</f>
        <v>10000</v>
      </c>
      <c r="H16" s="342">
        <f t="shared" si="0"/>
        <v>10000</v>
      </c>
      <c r="I16" s="330"/>
      <c r="J16" s="330"/>
      <c r="K16" s="339">
        <f t="shared" si="2"/>
        <v>10000</v>
      </c>
    </row>
    <row r="17" spans="2:11" ht="31.5" x14ac:dyDescent="0.25">
      <c r="B17" s="329" t="str">
        <f>'PLANEACION 1'!B66</f>
        <v>Estudios Derivados del Plan Especial del Centro Històrico de Cuenca</v>
      </c>
      <c r="C17" s="285" t="s">
        <v>585</v>
      </c>
      <c r="D17" s="285"/>
      <c r="E17" s="285"/>
      <c r="F17" s="52"/>
      <c r="G17" s="359">
        <f>'PLANEACION 1'!D66</f>
        <v>75000</v>
      </c>
      <c r="H17" s="342">
        <f t="shared" si="0"/>
        <v>75000</v>
      </c>
      <c r="I17" s="330"/>
      <c r="J17" s="330"/>
      <c r="K17" s="339">
        <f t="shared" si="2"/>
        <v>75000</v>
      </c>
    </row>
    <row r="18" spans="2:11" ht="47.25" x14ac:dyDescent="0.25">
      <c r="B18" s="329" t="str">
        <f>'PLANEACION 1'!B67</f>
        <v>Estudios Derivados del Proyecto Financiameinto para la Rehabilitaciòn de inmuebles patrimoniales privados del Ministerio Coordinador de Patrimonio (CUAVIP)</v>
      </c>
      <c r="C18" s="285"/>
      <c r="D18" s="285"/>
      <c r="E18" s="285" t="s">
        <v>585</v>
      </c>
      <c r="F18" s="52"/>
      <c r="G18" s="359">
        <f>'PLANEACION 1'!D67</f>
        <v>40000</v>
      </c>
      <c r="H18" s="342">
        <f t="shared" si="0"/>
        <v>40000</v>
      </c>
      <c r="I18" s="330"/>
      <c r="J18" s="330"/>
      <c r="K18" s="339">
        <f t="shared" si="2"/>
        <v>40000</v>
      </c>
    </row>
    <row r="19" spans="2:11" ht="31.5" x14ac:dyDescent="0.25">
      <c r="B19" s="329" t="str">
        <f>'PLANEACION 1'!B68</f>
        <v>Estudios para el mantenimiento e Iluminación de puentes sobre el río Tomebambaen el Sector de "El Barranco"</v>
      </c>
      <c r="C19" s="285" t="s">
        <v>585</v>
      </c>
      <c r="D19" s="285"/>
      <c r="E19" s="285"/>
      <c r="F19" s="52"/>
      <c r="G19" s="359">
        <f>'PLANEACION 1'!D68</f>
        <v>25000</v>
      </c>
      <c r="H19" s="342">
        <f t="shared" si="0"/>
        <v>25000</v>
      </c>
      <c r="I19" s="330"/>
      <c r="J19" s="330"/>
      <c r="K19" s="339">
        <f t="shared" si="2"/>
        <v>25000</v>
      </c>
    </row>
    <row r="20" spans="2:11" ht="47.25" x14ac:dyDescent="0.25">
      <c r="B20" s="329" t="str">
        <f>'PLANEACION 1'!B69</f>
        <v>Estudios apra intervenir el sitio arqueològico ubicado en la esquina de la bajada de los Molinos y Paseo Tres de Noviembre</v>
      </c>
      <c r="C20" s="285" t="s">
        <v>585</v>
      </c>
      <c r="D20" s="285"/>
      <c r="E20" s="285"/>
      <c r="F20" s="360">
        <f>'PLANEACION 1'!D69</f>
        <v>15000</v>
      </c>
      <c r="H20" s="342">
        <f t="shared" si="0"/>
        <v>15000</v>
      </c>
      <c r="I20" s="330"/>
      <c r="J20" s="330"/>
      <c r="K20" s="339">
        <f t="shared" si="2"/>
        <v>15000</v>
      </c>
    </row>
    <row r="21" spans="2:11" ht="31.5" x14ac:dyDescent="0.25">
      <c r="B21" s="329" t="str">
        <f>'PLANEACION 1'!B70</f>
        <v>Estudios para Implementaciòn de la Reserva Cultural Museogràfica de la Ciudad</v>
      </c>
      <c r="C21" s="285" t="s">
        <v>585</v>
      </c>
      <c r="D21" s="285"/>
      <c r="E21" s="285"/>
      <c r="F21" s="52"/>
      <c r="G21" s="359">
        <f>'PLANEACION 1'!D70</f>
        <v>40000</v>
      </c>
      <c r="H21" s="342">
        <f t="shared" si="0"/>
        <v>40000</v>
      </c>
      <c r="I21" s="330"/>
      <c r="J21" s="330"/>
      <c r="K21" s="339">
        <f t="shared" si="2"/>
        <v>40000</v>
      </c>
    </row>
    <row r="22" spans="2:11" ht="47.25" x14ac:dyDescent="0.25">
      <c r="B22" s="329" t="str">
        <f>'PLANEACION 1'!B71</f>
        <v>Actualización de estudios para la Restauración y Adaptación al Nuevo uso del inmueble de Propiedad Municipal conocido como Centro Múltiple Municipal.</v>
      </c>
      <c r="C22" s="285" t="s">
        <v>585</v>
      </c>
      <c r="D22" s="285"/>
      <c r="E22" s="285"/>
      <c r="F22" s="52"/>
      <c r="G22" s="359">
        <f>'PLANEACION 1'!D71</f>
        <v>15000</v>
      </c>
      <c r="H22" s="342">
        <f t="shared" si="0"/>
        <v>15000</v>
      </c>
      <c r="I22" s="330"/>
      <c r="J22" s="330"/>
      <c r="K22" s="339">
        <f t="shared" si="2"/>
        <v>15000</v>
      </c>
    </row>
    <row r="23" spans="2:11" ht="47.25" x14ac:dyDescent="0.25">
      <c r="B23" s="329" t="str">
        <f>'PLANEACION 1'!B72</f>
        <v>Estudios para la renovaciòn Urbana de la avenida 12 de Abril, en el tràmo comprendido entre las Avenidas Loja y Fray Vicente Solano</v>
      </c>
      <c r="C23" s="285" t="s">
        <v>585</v>
      </c>
      <c r="D23" s="285"/>
      <c r="E23" s="285"/>
      <c r="F23" s="52"/>
      <c r="G23" s="359">
        <f>'PLANEACION 1'!D72</f>
        <v>20000</v>
      </c>
      <c r="H23" s="342">
        <f t="shared" si="0"/>
        <v>20000</v>
      </c>
      <c r="I23" s="330"/>
      <c r="J23" s="330"/>
      <c r="K23" s="339">
        <f t="shared" si="2"/>
        <v>20000</v>
      </c>
    </row>
    <row r="24" spans="2:11" ht="15.75" x14ac:dyDescent="0.25">
      <c r="B24" s="329" t="s">
        <v>584</v>
      </c>
      <c r="C24" s="155"/>
      <c r="D24" s="155"/>
      <c r="E24" s="155"/>
      <c r="F24" s="155">
        <f>SUM(F9:F23)</f>
        <v>85000</v>
      </c>
      <c r="G24" s="155">
        <f t="shared" ref="G24:K24" si="3">SUM(G9:G23)</f>
        <v>265000</v>
      </c>
      <c r="H24" s="155">
        <f t="shared" si="3"/>
        <v>365000</v>
      </c>
      <c r="I24" s="155">
        <f t="shared" si="3"/>
        <v>0</v>
      </c>
      <c r="J24" s="155">
        <f t="shared" si="3"/>
        <v>0</v>
      </c>
      <c r="K24" s="155">
        <f t="shared" si="3"/>
        <v>365000</v>
      </c>
    </row>
  </sheetData>
  <mergeCells count="7">
    <mergeCell ref="B8:G8"/>
    <mergeCell ref="B3:K3"/>
    <mergeCell ref="B6:B7"/>
    <mergeCell ref="C6:E6"/>
    <mergeCell ref="F6:G6"/>
    <mergeCell ref="H6:J6"/>
    <mergeCell ref="K6: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topLeftCell="A13" workbookViewId="0">
      <selection activeCell="D68" sqref="D68"/>
    </sheetView>
  </sheetViews>
  <sheetFormatPr baseColWidth="10" defaultRowHeight="15" x14ac:dyDescent="0.25"/>
  <cols>
    <col min="2" max="2" width="52.42578125" customWidth="1"/>
    <col min="3" max="3" width="14.42578125" customWidth="1"/>
    <col min="6" max="6" width="14.5703125" customWidth="1"/>
    <col min="8" max="8" width="12.7109375" customWidth="1"/>
    <col min="10" max="10" width="14.140625" customWidth="1"/>
    <col min="11" max="11" width="17.140625" customWidth="1"/>
  </cols>
  <sheetData>
    <row r="2" spans="1:11" ht="26.25" customHeight="1" x14ac:dyDescent="0.4">
      <c r="B2" s="521" t="s">
        <v>581</v>
      </c>
      <c r="C2" s="521"/>
      <c r="D2" s="521"/>
      <c r="E2" s="521"/>
      <c r="F2" s="521"/>
      <c r="G2" s="521"/>
      <c r="H2" s="521"/>
      <c r="I2" s="521"/>
      <c r="J2" s="521"/>
      <c r="K2" s="521"/>
    </row>
    <row r="5" spans="1:11" x14ac:dyDescent="0.25">
      <c r="B5" s="522" t="s">
        <v>532</v>
      </c>
      <c r="C5" s="524" t="s">
        <v>546</v>
      </c>
      <c r="D5" s="524"/>
      <c r="E5" s="524"/>
      <c r="F5" s="524" t="s">
        <v>551</v>
      </c>
      <c r="G5" s="524"/>
      <c r="H5" s="524" t="s">
        <v>98</v>
      </c>
      <c r="I5" s="524"/>
      <c r="J5" s="524"/>
      <c r="K5" s="525" t="s">
        <v>549</v>
      </c>
    </row>
    <row r="6" spans="1:11" ht="26.25" x14ac:dyDescent="0.25">
      <c r="B6" s="523"/>
      <c r="C6" s="344" t="s">
        <v>572</v>
      </c>
      <c r="D6" s="344" t="s">
        <v>573</v>
      </c>
      <c r="E6" s="344" t="s">
        <v>574</v>
      </c>
      <c r="F6" s="344" t="s">
        <v>547</v>
      </c>
      <c r="G6" s="343" t="s">
        <v>550</v>
      </c>
      <c r="H6" s="345" t="s">
        <v>320</v>
      </c>
      <c r="I6" s="343" t="s">
        <v>100</v>
      </c>
      <c r="J6" s="346" t="s">
        <v>548</v>
      </c>
      <c r="K6" s="525"/>
    </row>
    <row r="7" spans="1:11" ht="32.25" customHeight="1" x14ac:dyDescent="0.25">
      <c r="B7" s="533" t="s">
        <v>564</v>
      </c>
      <c r="C7" s="534"/>
      <c r="D7" s="534"/>
      <c r="E7" s="534"/>
      <c r="F7" s="534"/>
      <c r="G7" s="534"/>
      <c r="H7" s="306"/>
      <c r="I7" s="306"/>
      <c r="J7" s="306"/>
      <c r="K7" s="337"/>
    </row>
    <row r="8" spans="1:11" ht="52.5" customHeight="1" x14ac:dyDescent="0.25">
      <c r="A8" s="374"/>
      <c r="B8" s="329" t="str">
        <f>'PLANEACION 1'!B5</f>
        <v>Participación Política de las mujeres en los procesos de construcción de equidad y corresponsabilidad en los barrios urbanos del cantón Cuenca.</v>
      </c>
      <c r="C8" s="246" t="s">
        <v>575</v>
      </c>
      <c r="D8" s="340"/>
      <c r="E8" s="340"/>
      <c r="F8" s="332">
        <f>'PLANEACION 1'!D5</f>
        <v>25100</v>
      </c>
      <c r="G8" s="341"/>
      <c r="H8" s="342">
        <f>F8+G8</f>
        <v>25100</v>
      </c>
      <c r="I8" s="330"/>
      <c r="J8" s="330"/>
      <c r="K8" s="339">
        <f>SUM(H8:J8)</f>
        <v>25100</v>
      </c>
    </row>
    <row r="9" spans="1:11" ht="72" customHeight="1" x14ac:dyDescent="0.25">
      <c r="A9" s="374"/>
      <c r="B9" s="329" t="str">
        <f>'PLANEACION 1'!B6</f>
        <v>Acciones de prevención, atención y restitución de derechos de las mujeres en el marco del Plan Cantonal para la erradicación de la violencia de género.</v>
      </c>
      <c r="C9" s="340"/>
      <c r="D9" s="340"/>
      <c r="E9" s="340" t="s">
        <v>575</v>
      </c>
      <c r="F9" s="334"/>
      <c r="G9" s="332">
        <f>'PLANEACION 1'!D6</f>
        <v>20000</v>
      </c>
      <c r="H9" s="342">
        <f t="shared" ref="H9:H20" si="0">F9+G9</f>
        <v>20000</v>
      </c>
      <c r="I9" s="330"/>
      <c r="J9" s="330"/>
      <c r="K9" s="339">
        <f t="shared" ref="K9:K20" si="1">SUM(H9:J9)</f>
        <v>20000</v>
      </c>
    </row>
    <row r="10" spans="1:11" ht="40.5" customHeight="1" x14ac:dyDescent="0.25">
      <c r="A10" s="374"/>
      <c r="B10" s="329" t="str">
        <f>'PLANEACION 1'!B7</f>
        <v>Cultura, Valores Emergentes desde las mujeres</v>
      </c>
      <c r="C10" s="340"/>
      <c r="D10" s="340"/>
      <c r="E10" s="340"/>
      <c r="F10" s="334"/>
      <c r="G10" s="332">
        <f>'PLANEACION 1'!D7</f>
        <v>10000</v>
      </c>
      <c r="H10" s="342">
        <f t="shared" si="0"/>
        <v>10000</v>
      </c>
      <c r="I10" s="330"/>
      <c r="J10" s="330"/>
      <c r="K10" s="339">
        <f t="shared" si="1"/>
        <v>10000</v>
      </c>
    </row>
    <row r="11" spans="1:11" ht="32.25" customHeight="1" x14ac:dyDescent="0.25">
      <c r="A11" s="374"/>
      <c r="B11" s="329" t="str">
        <f>'PLANEACION 1'!B8</f>
        <v>Derecho a la Autonomía Económicade las mujeres</v>
      </c>
      <c r="C11" s="340"/>
      <c r="D11" s="340"/>
      <c r="E11" s="340"/>
      <c r="F11" s="334"/>
      <c r="G11" s="332">
        <f>'PLANEACION 1'!D8</f>
        <v>20000</v>
      </c>
      <c r="H11" s="342">
        <f t="shared" si="0"/>
        <v>20000</v>
      </c>
      <c r="I11" s="330"/>
      <c r="J11" s="330"/>
      <c r="K11" s="339">
        <f t="shared" si="1"/>
        <v>20000</v>
      </c>
    </row>
    <row r="12" spans="1:11" ht="32.25" customHeight="1" x14ac:dyDescent="0.25">
      <c r="A12" s="374"/>
      <c r="B12" s="329" t="str">
        <f>'PLANEACION 1'!B9</f>
        <v>El Derecho de las mujeres jefas de hogar a la vivienda en Cuenca</v>
      </c>
      <c r="C12" s="340"/>
      <c r="D12" s="340"/>
      <c r="E12" s="340"/>
      <c r="F12" s="332">
        <f>'PLANEACION 1'!D9</f>
        <v>17500</v>
      </c>
      <c r="G12" s="341"/>
      <c r="H12" s="342">
        <f t="shared" si="0"/>
        <v>17500</v>
      </c>
      <c r="I12" s="330"/>
      <c r="J12" s="330"/>
      <c r="K12" s="339">
        <f t="shared" si="1"/>
        <v>17500</v>
      </c>
    </row>
    <row r="13" spans="1:11" ht="32.25" customHeight="1" x14ac:dyDescent="0.25">
      <c r="A13" s="374"/>
      <c r="B13" s="329" t="str">
        <f>'PLANEACION 1'!B10</f>
        <v>Fortalecvimiento de las Organizaciones de Recicladoras de Cuenca</v>
      </c>
      <c r="C13" s="340"/>
      <c r="D13" s="340"/>
      <c r="E13" s="340"/>
      <c r="F13" s="332">
        <f>'PLANEACION 1'!D10</f>
        <v>15550</v>
      </c>
      <c r="G13" s="341"/>
      <c r="H13" s="342">
        <f t="shared" si="0"/>
        <v>15550</v>
      </c>
      <c r="I13" s="330"/>
      <c r="J13" s="330"/>
      <c r="K13" s="339">
        <f t="shared" si="1"/>
        <v>15550</v>
      </c>
    </row>
    <row r="14" spans="1:11" ht="32.25" customHeight="1" x14ac:dyDescent="0.25">
      <c r="A14" s="374"/>
      <c r="B14" s="329" t="str">
        <f>'PLANEACION 1'!B11</f>
        <v>Investigación de las Prácticas  de Ciudad o Ambiental desarrolladas por Organizaciones de Mujeres</v>
      </c>
      <c r="C14" s="340"/>
      <c r="D14" s="340"/>
      <c r="E14" s="340"/>
      <c r="F14" s="334"/>
      <c r="G14" s="332">
        <f>'PLANEACION 1'!D11</f>
        <v>8000</v>
      </c>
      <c r="H14" s="342">
        <f t="shared" si="0"/>
        <v>8000</v>
      </c>
      <c r="I14" s="330"/>
      <c r="J14" s="330"/>
      <c r="K14" s="339">
        <f t="shared" si="1"/>
        <v>8000</v>
      </c>
    </row>
    <row r="15" spans="1:11" ht="32.25" customHeight="1" x14ac:dyDescent="0.25">
      <c r="A15" s="374"/>
      <c r="B15" s="329" t="str">
        <f>'PLANEACION 1'!B12</f>
        <v>Mujeres Rurales ejerciendo su Derecho a la Participación a través de veedurías</v>
      </c>
      <c r="C15" s="340"/>
      <c r="D15" s="340" t="s">
        <v>575</v>
      </c>
      <c r="E15" s="340"/>
      <c r="F15" s="334"/>
      <c r="G15" s="332">
        <f>'PLANEACION 1'!D12</f>
        <v>10000</v>
      </c>
      <c r="H15" s="342">
        <f t="shared" si="0"/>
        <v>10000</v>
      </c>
      <c r="I15" s="330"/>
      <c r="J15" s="330"/>
      <c r="K15" s="339">
        <f t="shared" si="1"/>
        <v>10000</v>
      </c>
    </row>
    <row r="16" spans="1:11" ht="32.25" customHeight="1" x14ac:dyDescent="0.25">
      <c r="A16" s="374"/>
      <c r="B16" s="329" t="str">
        <f>'PLANEACION 1'!B13</f>
        <v>Observatorio Ciudadano de la Comunicación Fortaleciendo la Participació Ciudadana.</v>
      </c>
      <c r="C16" s="340"/>
      <c r="D16" s="340"/>
      <c r="E16" s="340" t="s">
        <v>575</v>
      </c>
      <c r="F16" s="332">
        <f>'PLANEACION 1'!D13</f>
        <v>20000</v>
      </c>
      <c r="G16" s="291"/>
      <c r="H16" s="333">
        <f t="shared" si="0"/>
        <v>20000</v>
      </c>
      <c r="I16" s="330"/>
      <c r="J16" s="330"/>
      <c r="K16" s="339">
        <f t="shared" si="1"/>
        <v>20000</v>
      </c>
    </row>
    <row r="17" spans="1:11" ht="51.75" customHeight="1" x14ac:dyDescent="0.25">
      <c r="A17" s="374"/>
      <c r="B17" s="329" t="str">
        <f>'PLANEACION 1'!B14</f>
        <v>Observatorio Ciudadano de la Comunicación Posicionado en las Instituciones Públicas y Privadas del Cantón.</v>
      </c>
      <c r="C17" s="340"/>
      <c r="D17" s="340"/>
      <c r="E17" s="340" t="s">
        <v>575</v>
      </c>
      <c r="F17" s="334"/>
      <c r="G17" s="332">
        <f>'PLANEACION 1'!D14</f>
        <v>15000</v>
      </c>
      <c r="H17" s="333">
        <f t="shared" si="0"/>
        <v>15000</v>
      </c>
      <c r="I17" s="330"/>
      <c r="J17" s="330"/>
      <c r="K17" s="339">
        <f t="shared" si="1"/>
        <v>15000</v>
      </c>
    </row>
    <row r="18" spans="1:11" ht="32.25" customHeight="1" x14ac:dyDescent="0.25">
      <c r="A18" s="374"/>
      <c r="B18" s="329" t="str">
        <f>'PLANEACION 1'!B15</f>
        <v>Prevención y Atención de la Violencia de Género con énfasis en la Población Jóven del cantón Cuenca.</v>
      </c>
      <c r="C18" s="340"/>
      <c r="D18" s="340"/>
      <c r="E18" s="340" t="s">
        <v>575</v>
      </c>
      <c r="F18" s="332">
        <f>'PLANEACION 1'!D15</f>
        <v>32800</v>
      </c>
      <c r="G18" s="291"/>
      <c r="H18" s="333">
        <f t="shared" si="0"/>
        <v>32800</v>
      </c>
      <c r="I18" s="330"/>
      <c r="J18" s="330"/>
      <c r="K18" s="339">
        <f t="shared" si="1"/>
        <v>32800</v>
      </c>
    </row>
    <row r="19" spans="1:11" ht="32.25" customHeight="1" x14ac:dyDescent="0.25">
      <c r="A19" s="374"/>
      <c r="B19" s="329" t="str">
        <f>'PLANEACION 1'!B16</f>
        <v>Promoción  de los derechos Humanos de las Mujeres.</v>
      </c>
      <c r="C19" s="340"/>
      <c r="D19" s="340"/>
      <c r="E19" s="340"/>
      <c r="F19" s="332">
        <f>'PLANEACION 1'!D16</f>
        <v>45500</v>
      </c>
      <c r="G19" s="291"/>
      <c r="H19" s="333">
        <f t="shared" si="0"/>
        <v>45500</v>
      </c>
      <c r="I19" s="330"/>
      <c r="J19" s="330"/>
      <c r="K19" s="339">
        <f t="shared" si="1"/>
        <v>45500</v>
      </c>
    </row>
    <row r="20" spans="1:11" ht="32.25" customHeight="1" x14ac:dyDescent="0.25">
      <c r="B20" s="329" t="str">
        <f>'PLANEACION 1'!B17</f>
        <v>Transversalización del Enfoque de Género</v>
      </c>
      <c r="C20" s="340"/>
      <c r="D20" s="340"/>
      <c r="E20" s="340" t="s">
        <v>575</v>
      </c>
      <c r="F20" s="332">
        <f>'PLANEACION 1'!D17</f>
        <v>26400</v>
      </c>
      <c r="G20" s="291"/>
      <c r="H20" s="333">
        <f t="shared" si="0"/>
        <v>26400</v>
      </c>
      <c r="I20" s="330"/>
      <c r="J20" s="330"/>
      <c r="K20" s="339">
        <f t="shared" si="1"/>
        <v>26400</v>
      </c>
    </row>
    <row r="21" spans="1:11" ht="32.25" customHeight="1" x14ac:dyDescent="0.25">
      <c r="B21" s="331" t="s">
        <v>571</v>
      </c>
      <c r="C21" s="245"/>
      <c r="D21" s="245"/>
      <c r="E21" s="245"/>
      <c r="F21" s="335">
        <f>SUM(F8:F20)</f>
        <v>182850</v>
      </c>
      <c r="G21" s="335">
        <f>SUM(G8:G20)</f>
        <v>83000</v>
      </c>
      <c r="H21" s="336">
        <f>SUM(H8:H20)</f>
        <v>265850</v>
      </c>
      <c r="I21" s="336">
        <f t="shared" ref="I21:J21" si="2">SUM(I8:I20)</f>
        <v>0</v>
      </c>
      <c r="J21" s="336">
        <f t="shared" si="2"/>
        <v>0</v>
      </c>
      <c r="K21" s="336">
        <f>H21+I21+J21</f>
        <v>265850</v>
      </c>
    </row>
    <row r="22" spans="1:11" s="158" customFormat="1" ht="47.25" x14ac:dyDescent="0.25">
      <c r="B22" s="323" t="s">
        <v>570</v>
      </c>
      <c r="C22" s="324"/>
      <c r="D22" s="324"/>
      <c r="E22" s="324"/>
      <c r="F22" s="324"/>
      <c r="G22" s="355">
        <f>SUM(G23:G28)</f>
        <v>152640</v>
      </c>
      <c r="H22" s="342">
        <f>F22+G22</f>
        <v>152640</v>
      </c>
      <c r="I22" s="356"/>
      <c r="J22" s="356"/>
      <c r="K22" s="339">
        <f>SUM(H22:J22)</f>
        <v>152640</v>
      </c>
    </row>
    <row r="23" spans="1:11" s="158" customFormat="1" x14ac:dyDescent="0.25">
      <c r="B23" s="319" t="s">
        <v>557</v>
      </c>
      <c r="C23" s="320"/>
      <c r="D23" s="320"/>
      <c r="E23" s="320"/>
      <c r="F23" s="320"/>
      <c r="G23" s="321">
        <f>'PLANEACION 1'!D18</f>
        <v>30000</v>
      </c>
      <c r="H23" s="351">
        <f>F23+G23</f>
        <v>30000</v>
      </c>
      <c r="I23" s="349"/>
      <c r="J23" s="349"/>
      <c r="K23" s="352">
        <f>SUM(H23:J23)</f>
        <v>30000</v>
      </c>
    </row>
    <row r="24" spans="1:11" s="158" customFormat="1" x14ac:dyDescent="0.25">
      <c r="B24" s="322" t="s">
        <v>558</v>
      </c>
      <c r="C24" s="320"/>
      <c r="D24" s="320"/>
      <c r="E24" s="320"/>
      <c r="F24" s="320"/>
      <c r="G24" s="321">
        <f>'PLANEACION 1'!D19</f>
        <v>25000</v>
      </c>
      <c r="H24" s="351">
        <f t="shared" ref="H24:H54" si="3">F24+G24</f>
        <v>25000</v>
      </c>
      <c r="I24" s="349"/>
      <c r="J24" s="349"/>
      <c r="K24" s="352">
        <f t="shared" ref="K24:K59" si="4">SUM(H24:J24)</f>
        <v>25000</v>
      </c>
    </row>
    <row r="25" spans="1:11" s="158" customFormat="1" x14ac:dyDescent="0.25">
      <c r="B25" s="322" t="s">
        <v>563</v>
      </c>
      <c r="C25" s="320"/>
      <c r="D25" s="320"/>
      <c r="E25" s="320"/>
      <c r="F25" s="320"/>
      <c r="G25" s="321">
        <f>'PLANEACION 1'!D20</f>
        <v>31640</v>
      </c>
      <c r="H25" s="351">
        <f t="shared" si="3"/>
        <v>31640</v>
      </c>
      <c r="I25" s="349"/>
      <c r="J25" s="349"/>
      <c r="K25" s="352">
        <f t="shared" si="4"/>
        <v>31640</v>
      </c>
    </row>
    <row r="26" spans="1:11" s="158" customFormat="1" x14ac:dyDescent="0.25">
      <c r="B26" s="322" t="s">
        <v>559</v>
      </c>
      <c r="C26" s="320"/>
      <c r="D26" s="320"/>
      <c r="E26" s="320"/>
      <c r="F26" s="320"/>
      <c r="G26" s="321">
        <f>'PLANEACION 1'!D21</f>
        <v>25000</v>
      </c>
      <c r="H26" s="351">
        <f t="shared" si="3"/>
        <v>25000</v>
      </c>
      <c r="I26" s="349"/>
      <c r="J26" s="349"/>
      <c r="K26" s="352">
        <f t="shared" si="4"/>
        <v>25000</v>
      </c>
    </row>
    <row r="27" spans="1:11" s="158" customFormat="1" x14ac:dyDescent="0.25">
      <c r="B27" s="319" t="s">
        <v>560</v>
      </c>
      <c r="C27" s="320"/>
      <c r="D27" s="320"/>
      <c r="E27" s="320"/>
      <c r="F27" s="320"/>
      <c r="G27" s="321">
        <f>'PLANEACION 1'!D22</f>
        <v>16000</v>
      </c>
      <c r="H27" s="351">
        <f t="shared" si="3"/>
        <v>16000</v>
      </c>
      <c r="I27" s="349"/>
      <c r="J27" s="349"/>
      <c r="K27" s="352">
        <f t="shared" si="4"/>
        <v>16000</v>
      </c>
    </row>
    <row r="28" spans="1:11" s="158" customFormat="1" x14ac:dyDescent="0.25">
      <c r="B28" s="319" t="s">
        <v>561</v>
      </c>
      <c r="C28" s="320"/>
      <c r="D28" s="320"/>
      <c r="E28" s="320"/>
      <c r="F28" s="320"/>
      <c r="G28" s="321">
        <f>'PLANEACION 1'!D23</f>
        <v>25000</v>
      </c>
      <c r="H28" s="351">
        <f t="shared" si="3"/>
        <v>25000</v>
      </c>
      <c r="I28" s="349"/>
      <c r="J28" s="349"/>
      <c r="K28" s="352">
        <f t="shared" si="4"/>
        <v>25000</v>
      </c>
    </row>
    <row r="29" spans="1:11" s="158" customFormat="1" ht="45" x14ac:dyDescent="0.25">
      <c r="A29" s="326"/>
      <c r="B29" s="357" t="s">
        <v>580</v>
      </c>
      <c r="C29" s="324"/>
      <c r="D29" s="324"/>
      <c r="E29" s="324"/>
      <c r="F29" s="324"/>
      <c r="G29" s="325">
        <f>'PLANEACION 1'!D24</f>
        <v>6000</v>
      </c>
      <c r="H29" s="332">
        <f t="shared" si="3"/>
        <v>6000</v>
      </c>
      <c r="I29" s="353"/>
      <c r="J29" s="353"/>
      <c r="K29" s="350">
        <f t="shared" si="4"/>
        <v>6000</v>
      </c>
    </row>
    <row r="30" spans="1:11" s="158" customFormat="1" ht="31.5" x14ac:dyDescent="0.25">
      <c r="B30" s="326" t="s">
        <v>565</v>
      </c>
      <c r="C30" s="324"/>
      <c r="D30" s="324"/>
      <c r="E30" s="324"/>
      <c r="F30" s="324">
        <f>SUM(F31:F38)</f>
        <v>13000</v>
      </c>
      <c r="G30" s="324">
        <f>SUM(G31:G38)</f>
        <v>35000</v>
      </c>
      <c r="H30" s="332">
        <f t="shared" si="3"/>
        <v>48000</v>
      </c>
      <c r="I30" s="353"/>
      <c r="J30" s="353"/>
      <c r="K30" s="350">
        <f t="shared" si="4"/>
        <v>48000</v>
      </c>
    </row>
    <row r="31" spans="1:11" s="158" customFormat="1" x14ac:dyDescent="0.25">
      <c r="B31" s="322" t="str">
        <f>'PLANEACION 1'!B25</f>
        <v>Cuenca Verde: Parque Urbano de Guzho</v>
      </c>
      <c r="C31" s="320"/>
      <c r="D31" s="320"/>
      <c r="E31" s="320"/>
      <c r="F31" s="320"/>
      <c r="G31" s="320">
        <f>'PLANEACION 1'!D25</f>
        <v>12000</v>
      </c>
      <c r="H31" s="351">
        <f t="shared" si="3"/>
        <v>12000</v>
      </c>
      <c r="I31" s="349"/>
      <c r="J31" s="349"/>
      <c r="K31" s="352">
        <f t="shared" si="4"/>
        <v>12000</v>
      </c>
    </row>
    <row r="32" spans="1:11" s="158" customFormat="1" x14ac:dyDescent="0.25">
      <c r="B32" s="322" t="str">
        <f>'PLANEACION 1'!B26</f>
        <v>Cuenca Verde: Parque Lineal de la Poesia</v>
      </c>
      <c r="C32" s="320"/>
      <c r="D32" s="320"/>
      <c r="E32" s="320"/>
      <c r="F32" s="320">
        <f>'PLANEACION 1'!D26</f>
        <v>7000</v>
      </c>
      <c r="H32" s="351">
        <f t="shared" si="3"/>
        <v>7000</v>
      </c>
      <c r="I32" s="349"/>
      <c r="J32" s="349"/>
      <c r="K32" s="352">
        <f t="shared" si="4"/>
        <v>7000</v>
      </c>
    </row>
    <row r="33" spans="2:11" s="158" customFormat="1" x14ac:dyDescent="0.25">
      <c r="B33" s="322" t="str">
        <f>'PLANEACION 1'!B27</f>
        <v>Cuenca Verde: Parque de Narancay</v>
      </c>
      <c r="C33" s="320"/>
      <c r="D33" s="320"/>
      <c r="E33" s="320"/>
      <c r="F33" s="320">
        <f>'PLANEACION 1'!D27</f>
        <v>6000</v>
      </c>
      <c r="H33" s="351">
        <f t="shared" si="3"/>
        <v>6000</v>
      </c>
      <c r="I33" s="349"/>
      <c r="J33" s="349"/>
      <c r="K33" s="352">
        <f t="shared" si="4"/>
        <v>6000</v>
      </c>
    </row>
    <row r="34" spans="2:11" s="158" customFormat="1" x14ac:dyDescent="0.25">
      <c r="B34" s="322" t="str">
        <f>'PLANEACION 1'!B28</f>
        <v>Cuenca Verde: Barrio las Peñas</v>
      </c>
      <c r="C34" s="320"/>
      <c r="D34" s="320"/>
      <c r="E34" s="320"/>
      <c r="F34" s="320"/>
      <c r="G34" s="320">
        <f>'PLANEACION 1'!D28</f>
        <v>4000</v>
      </c>
      <c r="H34" s="351">
        <f t="shared" si="3"/>
        <v>4000</v>
      </c>
      <c r="I34" s="349"/>
      <c r="J34" s="349"/>
      <c r="K34" s="352">
        <f t="shared" si="4"/>
        <v>4000</v>
      </c>
    </row>
    <row r="35" spans="2:11" s="158" customFormat="1" x14ac:dyDescent="0.25">
      <c r="B35" s="322" t="str">
        <f>'PLANEACION 1'!B29</f>
        <v>Cuenca Verde: Parque Ciudadela Magisterio</v>
      </c>
      <c r="C35" s="320"/>
      <c r="D35" s="320"/>
      <c r="E35" s="320"/>
      <c r="F35" s="320"/>
      <c r="G35" s="320">
        <f>'PLANEACION 1'!D29</f>
        <v>6000</v>
      </c>
      <c r="H35" s="351">
        <f t="shared" si="3"/>
        <v>6000</v>
      </c>
      <c r="I35" s="349"/>
      <c r="J35" s="349"/>
      <c r="K35" s="352">
        <f t="shared" si="4"/>
        <v>6000</v>
      </c>
    </row>
    <row r="36" spans="2:11" s="158" customFormat="1" x14ac:dyDescent="0.25">
      <c r="B36" s="322" t="str">
        <f>'PLANEACION 1'!B30</f>
        <v>Cuenca Verde: Parque Ochoa León</v>
      </c>
      <c r="C36" s="320"/>
      <c r="D36" s="320"/>
      <c r="E36" s="320"/>
      <c r="F36" s="320"/>
      <c r="G36" s="320">
        <f>'PLANEACION 1'!D30</f>
        <v>4000</v>
      </c>
      <c r="H36" s="351">
        <f t="shared" si="3"/>
        <v>4000</v>
      </c>
      <c r="I36" s="349"/>
      <c r="J36" s="349"/>
      <c r="K36" s="352">
        <f t="shared" si="4"/>
        <v>4000</v>
      </c>
    </row>
    <row r="37" spans="2:11" s="158" customFormat="1" x14ac:dyDescent="0.25">
      <c r="B37" s="322" t="str">
        <f>'PLANEACION 1'!B31</f>
        <v>Cuenca Verde: Vello Horizonte</v>
      </c>
      <c r="C37" s="320"/>
      <c r="D37" s="320"/>
      <c r="E37" s="320"/>
      <c r="F37" s="320"/>
      <c r="G37" s="320">
        <f>'PLANEACION 1'!D31</f>
        <v>4000</v>
      </c>
      <c r="H37" s="351">
        <f t="shared" si="3"/>
        <v>4000</v>
      </c>
      <c r="I37" s="349"/>
      <c r="J37" s="349"/>
      <c r="K37" s="352">
        <f t="shared" si="4"/>
        <v>4000</v>
      </c>
    </row>
    <row r="38" spans="2:11" s="158" customFormat="1" x14ac:dyDescent="0.25">
      <c r="B38" s="322" t="str">
        <f>'PLANEACION 1'!B32</f>
        <v>Cuenca Verde: Parque Quebrada Milchichic</v>
      </c>
      <c r="C38" s="320"/>
      <c r="D38" s="320"/>
      <c r="E38" s="320"/>
      <c r="F38" s="320"/>
      <c r="G38" s="320">
        <f>'PLANEACION 1'!D32</f>
        <v>5000</v>
      </c>
      <c r="H38" s="351">
        <f t="shared" si="3"/>
        <v>5000</v>
      </c>
      <c r="I38" s="349"/>
      <c r="J38" s="349"/>
      <c r="K38" s="352">
        <f t="shared" si="4"/>
        <v>5000</v>
      </c>
    </row>
    <row r="39" spans="2:11" s="158" customFormat="1" ht="15.75" x14ac:dyDescent="0.25">
      <c r="B39" s="324" t="str">
        <f>'PLANEACION 1'!B33</f>
        <v>Recuperación  y Ampliación del Estadio Municipal</v>
      </c>
      <c r="C39" s="324"/>
      <c r="D39" s="324"/>
      <c r="E39" s="324"/>
      <c r="F39" s="324"/>
      <c r="G39" s="324">
        <f>'PLANEACION 1'!D33</f>
        <v>129500</v>
      </c>
      <c r="H39" s="332">
        <f t="shared" si="3"/>
        <v>129500</v>
      </c>
      <c r="I39" s="353"/>
      <c r="J39" s="353"/>
      <c r="K39" s="350">
        <f t="shared" si="4"/>
        <v>129500</v>
      </c>
    </row>
    <row r="40" spans="2:11" s="158" customFormat="1" ht="15.75" x14ac:dyDescent="0.25">
      <c r="B40" s="324" t="str">
        <f>'PLANEACION 1'!B34</f>
        <v>Instituto de Paralisis Celebral IPCA</v>
      </c>
      <c r="C40" s="324"/>
      <c r="D40" s="324"/>
      <c r="E40" s="324"/>
      <c r="F40" s="324">
        <f>'PLANEACION 1'!D34</f>
        <v>8000</v>
      </c>
      <c r="H40" s="332">
        <f t="shared" si="3"/>
        <v>8000</v>
      </c>
      <c r="I40" s="353"/>
      <c r="J40" s="353"/>
      <c r="K40" s="350">
        <f t="shared" si="4"/>
        <v>8000</v>
      </c>
    </row>
    <row r="41" spans="2:11" s="158" customFormat="1" ht="31.5" x14ac:dyDescent="0.25">
      <c r="B41" s="326" t="str">
        <f>'PLANEACION 1'!B35</f>
        <v>Diseño para equipamientos urbanos (varios diseños de camerinos en barrio la gloria</v>
      </c>
      <c r="C41" s="324"/>
      <c r="D41" s="324"/>
      <c r="E41" s="324"/>
      <c r="F41" s="324"/>
      <c r="G41" s="324">
        <f>'PLANEACION 1'!D35</f>
        <v>2000</v>
      </c>
      <c r="H41" s="332">
        <f t="shared" si="3"/>
        <v>2000</v>
      </c>
      <c r="I41" s="353"/>
      <c r="J41" s="353"/>
      <c r="K41" s="350">
        <f t="shared" si="4"/>
        <v>2000</v>
      </c>
    </row>
    <row r="42" spans="2:11" s="158" customFormat="1" ht="15.75" x14ac:dyDescent="0.25">
      <c r="B42" s="324" t="str">
        <f>'PLANEACION 1'!B36</f>
        <v>Estudios Eléctricos Varios</v>
      </c>
      <c r="C42" s="324"/>
      <c r="D42" s="324"/>
      <c r="E42" s="324"/>
      <c r="F42" s="324"/>
      <c r="G42" s="324">
        <f>'PLANEACION 1'!D36</f>
        <v>5000</v>
      </c>
      <c r="H42" s="332">
        <f t="shared" si="3"/>
        <v>5000</v>
      </c>
      <c r="I42" s="353"/>
      <c r="J42" s="353"/>
      <c r="K42" s="350">
        <f t="shared" si="4"/>
        <v>5000</v>
      </c>
    </row>
    <row r="43" spans="2:11" s="158" customFormat="1" ht="15.75" x14ac:dyDescent="0.25">
      <c r="B43" s="324" t="str">
        <f>'PLANEACION 1'!B37</f>
        <v>Estudios varios</v>
      </c>
      <c r="C43" s="324"/>
      <c r="D43" s="324"/>
      <c r="E43" s="324"/>
      <c r="F43" s="324"/>
      <c r="G43" s="324">
        <f>'PLANEACION 1'!D37</f>
        <v>10000</v>
      </c>
      <c r="H43" s="332">
        <f t="shared" si="3"/>
        <v>10000</v>
      </c>
      <c r="I43" s="353"/>
      <c r="J43" s="353"/>
      <c r="K43" s="350">
        <f t="shared" si="4"/>
        <v>10000</v>
      </c>
    </row>
    <row r="44" spans="2:11" s="158" customFormat="1" ht="47.25" x14ac:dyDescent="0.25">
      <c r="B44" s="326" t="str">
        <f>'PLANEACION 1'!B45</f>
        <v>Refuncionalización de Bienes Municipales : Proyecto Instalaciones Municipales predio d ela Carcel</v>
      </c>
      <c r="C44" s="328"/>
      <c r="D44" s="328"/>
      <c r="E44" s="328"/>
      <c r="F44" s="328"/>
      <c r="G44" s="324">
        <f>'PLANEACION 1'!D45</f>
        <v>18000</v>
      </c>
      <c r="H44" s="332">
        <f>F44+G44</f>
        <v>18000</v>
      </c>
      <c r="I44" s="358"/>
      <c r="J44" s="358"/>
      <c r="K44" s="350">
        <f>SUM(H44:J44)</f>
        <v>18000</v>
      </c>
    </row>
    <row r="45" spans="2:11" s="158" customFormat="1" ht="15.75" x14ac:dyDescent="0.25">
      <c r="B45" s="331" t="s">
        <v>576</v>
      </c>
      <c r="C45" s="347"/>
      <c r="D45" s="347"/>
      <c r="E45" s="347"/>
      <c r="F45" s="347">
        <f>F40+F30</f>
        <v>21000</v>
      </c>
      <c r="G45" s="348">
        <f>G44+G43+G42+G41+G39+G30+G29+G22</f>
        <v>358140</v>
      </c>
      <c r="H45" s="348">
        <f>H44+H43+H42+H41+H40+H39+H30+H29+H22</f>
        <v>379140</v>
      </c>
      <c r="I45" s="348">
        <f t="shared" ref="I45:K45" si="5">I44+I43+I42+I41+I40+I39+I30+I29+I22</f>
        <v>0</v>
      </c>
      <c r="J45" s="348">
        <f t="shared" si="5"/>
        <v>0</v>
      </c>
      <c r="K45" s="348">
        <f t="shared" si="5"/>
        <v>379140</v>
      </c>
    </row>
    <row r="46" spans="2:11" s="158" customFormat="1" ht="15.75" x14ac:dyDescent="0.25">
      <c r="B46" s="324" t="s">
        <v>566</v>
      </c>
      <c r="C46" s="324"/>
      <c r="D46" s="324"/>
      <c r="E46" s="324"/>
      <c r="F46" s="324"/>
      <c r="G46" s="324">
        <f>SUM(G47:G49)</f>
        <v>80000</v>
      </c>
      <c r="H46" s="332">
        <f t="shared" si="3"/>
        <v>80000</v>
      </c>
      <c r="I46" s="353"/>
      <c r="J46" s="353"/>
      <c r="K46" s="350">
        <f t="shared" si="4"/>
        <v>80000</v>
      </c>
    </row>
    <row r="47" spans="2:11" s="158" customFormat="1" x14ac:dyDescent="0.25">
      <c r="B47" s="322" t="str">
        <f>'PLANEACION 1'!B38</f>
        <v>Plan de Actuación Urbana de Chilcapamba el Valle</v>
      </c>
      <c r="C47" s="52"/>
      <c r="D47" s="52"/>
      <c r="E47" s="52"/>
      <c r="F47" s="52"/>
      <c r="G47" s="52">
        <f>'PLANEACION 1'!D38</f>
        <v>25000</v>
      </c>
      <c r="H47" s="351">
        <f t="shared" si="3"/>
        <v>25000</v>
      </c>
      <c r="I47" s="349"/>
      <c r="J47" s="349"/>
      <c r="K47" s="352">
        <f t="shared" si="4"/>
        <v>25000</v>
      </c>
    </row>
    <row r="48" spans="2:11" s="158" customFormat="1" x14ac:dyDescent="0.25">
      <c r="B48" s="322" t="str">
        <f>'PLANEACION 1'!B39</f>
        <v>Plan de Actuación Urbana de Huzhil - Baños</v>
      </c>
      <c r="C48" s="52"/>
      <c r="D48" s="52"/>
      <c r="E48" s="52"/>
      <c r="F48" s="52"/>
      <c r="G48" s="52">
        <f>'PLANEACION 1'!D39</f>
        <v>25000</v>
      </c>
      <c r="H48" s="351">
        <f t="shared" si="3"/>
        <v>25000</v>
      </c>
      <c r="I48" s="349"/>
      <c r="J48" s="349"/>
      <c r="K48" s="352">
        <f t="shared" si="4"/>
        <v>25000</v>
      </c>
    </row>
    <row r="49" spans="2:11" s="158" customFormat="1" x14ac:dyDescent="0.25">
      <c r="B49" s="322" t="str">
        <f>'PLANEACION 1'!B40</f>
        <v>Plan de Actuación Urbana de San Francisco Ricarurte</v>
      </c>
      <c r="C49" s="52"/>
      <c r="D49" s="52"/>
      <c r="E49" s="52"/>
      <c r="F49" s="52"/>
      <c r="G49" s="52">
        <f>'PLANEACION 1'!D40</f>
        <v>30000</v>
      </c>
      <c r="H49" s="351">
        <f t="shared" si="3"/>
        <v>30000</v>
      </c>
      <c r="I49" s="349"/>
      <c r="J49" s="349"/>
      <c r="K49" s="352">
        <f t="shared" si="4"/>
        <v>30000</v>
      </c>
    </row>
    <row r="50" spans="2:11" s="158" customFormat="1" ht="15.75" x14ac:dyDescent="0.25">
      <c r="B50" s="327" t="str">
        <f>'PLANEACION 1'!B41</f>
        <v>Revisión de Ordenanzas</v>
      </c>
      <c r="C50" s="324"/>
      <c r="D50" s="324"/>
      <c r="E50" s="324"/>
      <c r="F50" s="324">
        <f>'PLANEACION 1'!D41</f>
        <v>45000</v>
      </c>
      <c r="H50" s="332">
        <f t="shared" si="3"/>
        <v>45000</v>
      </c>
      <c r="I50" s="353"/>
      <c r="J50" s="353"/>
      <c r="K50" s="350">
        <f t="shared" si="4"/>
        <v>45000</v>
      </c>
    </row>
    <row r="51" spans="2:11" s="158" customFormat="1" ht="15.75" x14ac:dyDescent="0.25">
      <c r="B51" s="327" t="s">
        <v>568</v>
      </c>
      <c r="C51" s="324"/>
      <c r="D51" s="324"/>
      <c r="E51" s="324"/>
      <c r="F51" s="324">
        <f>SUM(F52:F54)</f>
        <v>67000</v>
      </c>
      <c r="H51" s="332">
        <f t="shared" si="3"/>
        <v>67000</v>
      </c>
      <c r="I51" s="353"/>
      <c r="J51" s="353"/>
      <c r="K51" s="350">
        <f t="shared" si="4"/>
        <v>67000</v>
      </c>
    </row>
    <row r="52" spans="2:11" s="158" customFormat="1" x14ac:dyDescent="0.25">
      <c r="B52" s="322" t="str">
        <f>'PLANEACION 1'!B42</f>
        <v>Levantamiento de Molino Pamba</v>
      </c>
      <c r="C52" s="52"/>
      <c r="D52" s="52"/>
      <c r="E52" s="52"/>
      <c r="F52" s="52">
        <f>'PLANEACION 1'!D42</f>
        <v>17000</v>
      </c>
      <c r="H52" s="351">
        <f t="shared" si="3"/>
        <v>17000</v>
      </c>
      <c r="I52" s="349"/>
      <c r="J52" s="349"/>
      <c r="K52" s="352">
        <f t="shared" si="4"/>
        <v>17000</v>
      </c>
    </row>
    <row r="53" spans="2:11" s="158" customFormat="1" x14ac:dyDescent="0.25">
      <c r="B53" s="322" t="str">
        <f>'PLANEACION 1'!B43</f>
        <v>Levantamiento Chilcapamba el Valle</v>
      </c>
      <c r="C53" s="52"/>
      <c r="D53" s="52"/>
      <c r="E53" s="52"/>
      <c r="F53" s="52">
        <f>'PLANEACION 1'!D43</f>
        <v>26000</v>
      </c>
      <c r="H53" s="351">
        <f t="shared" si="3"/>
        <v>26000</v>
      </c>
      <c r="I53" s="349"/>
      <c r="J53" s="349"/>
      <c r="K53" s="352">
        <f t="shared" si="4"/>
        <v>26000</v>
      </c>
    </row>
    <row r="54" spans="2:11" s="158" customFormat="1" x14ac:dyDescent="0.25">
      <c r="B54" s="322" t="str">
        <f>'PLANEACION 1'!B44</f>
        <v>Levantamiento Castilla Cruz</v>
      </c>
      <c r="C54" s="52"/>
      <c r="D54" s="52"/>
      <c r="E54" s="52"/>
      <c r="F54" s="52">
        <f>'PLANEACION 1'!D44</f>
        <v>24000</v>
      </c>
      <c r="H54" s="351">
        <f t="shared" si="3"/>
        <v>24000</v>
      </c>
      <c r="I54" s="349"/>
      <c r="J54" s="349"/>
      <c r="K54" s="352">
        <f t="shared" si="4"/>
        <v>24000</v>
      </c>
    </row>
    <row r="56" spans="2:11" s="158" customFormat="1" ht="31.5" x14ac:dyDescent="0.25">
      <c r="B56" s="331" t="s">
        <v>579</v>
      </c>
      <c r="C56" s="347"/>
      <c r="D56" s="347"/>
      <c r="E56" s="347"/>
      <c r="F56" s="347">
        <f>F51+F50</f>
        <v>112000</v>
      </c>
      <c r="G56" s="348">
        <f>G46</f>
        <v>80000</v>
      </c>
      <c r="H56" s="348">
        <f>H51+H50+H46</f>
        <v>192000</v>
      </c>
      <c r="I56" s="348">
        <f t="shared" ref="I56:K56" si="6">I51+I50+I46</f>
        <v>0</v>
      </c>
      <c r="J56" s="348">
        <f t="shared" si="6"/>
        <v>0</v>
      </c>
      <c r="K56" s="348">
        <f t="shared" si="6"/>
        <v>192000</v>
      </c>
    </row>
    <row r="57" spans="2:11" s="158" customFormat="1" ht="31.5" x14ac:dyDescent="0.25">
      <c r="B57" s="326" t="str">
        <f>'PLANEACION 1'!B46</f>
        <v>Gestion del Plan de Desarrollo y Ordenamiento Territorial</v>
      </c>
      <c r="C57" s="328"/>
      <c r="D57" s="328"/>
      <c r="E57" s="328"/>
      <c r="F57" s="324">
        <v>53000</v>
      </c>
      <c r="G57" s="354">
        <v>21000</v>
      </c>
      <c r="H57" s="324">
        <f>SUM(F57:G57)</f>
        <v>74000</v>
      </c>
      <c r="I57" s="324"/>
      <c r="J57" s="324"/>
      <c r="K57" s="324">
        <f t="shared" si="4"/>
        <v>74000</v>
      </c>
    </row>
    <row r="58" spans="2:11" s="158" customFormat="1" ht="31.5" x14ac:dyDescent="0.25">
      <c r="B58" s="326" t="str">
        <f>'PLANEACION 1'!B47</f>
        <v>Manejo de conflictos limitrofes del Canton Cuenca y als 21 Parroquias</v>
      </c>
      <c r="C58" s="328"/>
      <c r="D58" s="328"/>
      <c r="E58" s="328"/>
      <c r="F58" s="328"/>
      <c r="G58" s="324">
        <f>'PLANEACION 1'!D47</f>
        <v>10000</v>
      </c>
      <c r="H58" s="324">
        <f t="shared" ref="H58:H59" si="7">SUM(F58:G58)</f>
        <v>10000</v>
      </c>
      <c r="I58" s="328"/>
      <c r="J58" s="328"/>
      <c r="K58" s="324">
        <f t="shared" si="4"/>
        <v>10000</v>
      </c>
    </row>
    <row r="59" spans="2:11" s="158" customFormat="1" ht="15.75" x14ac:dyDescent="0.25">
      <c r="B59" s="326" t="str">
        <f>'PLANEACION 1'!B48</f>
        <v>Plan de ordenamiento Urbano de Cuenca</v>
      </c>
      <c r="C59" s="328"/>
      <c r="D59" s="328"/>
      <c r="E59" s="328"/>
      <c r="F59" s="328"/>
      <c r="G59" s="324">
        <f>'PLANEACION 1'!D48</f>
        <v>345000</v>
      </c>
      <c r="H59" s="324">
        <f t="shared" si="7"/>
        <v>345000</v>
      </c>
      <c r="I59" s="328"/>
      <c r="J59" s="328"/>
      <c r="K59" s="324">
        <f t="shared" si="4"/>
        <v>345000</v>
      </c>
    </row>
    <row r="60" spans="2:11" ht="15.75" x14ac:dyDescent="0.25">
      <c r="B60" s="331" t="s">
        <v>577</v>
      </c>
      <c r="C60" s="347"/>
      <c r="D60" s="347"/>
      <c r="E60" s="347"/>
      <c r="F60" s="347">
        <f>SUM(F57:F59)</f>
        <v>53000</v>
      </c>
      <c r="G60" s="347">
        <f t="shared" ref="G60:K60" si="8">SUM(G57:G59)</f>
        <v>376000</v>
      </c>
      <c r="H60" s="347">
        <f t="shared" si="8"/>
        <v>429000</v>
      </c>
      <c r="I60" s="347">
        <f t="shared" si="8"/>
        <v>0</v>
      </c>
      <c r="J60" s="347">
        <f t="shared" si="8"/>
        <v>0</v>
      </c>
      <c r="K60" s="347">
        <f t="shared" si="8"/>
        <v>429000</v>
      </c>
    </row>
    <row r="61" spans="2:11" x14ac:dyDescent="0.25">
      <c r="B61" s="293"/>
      <c r="C61" s="293"/>
      <c r="D61" s="293"/>
      <c r="E61" s="293"/>
      <c r="F61" s="309"/>
      <c r="G61" s="309"/>
      <c r="H61" s="293"/>
      <c r="I61" s="293"/>
      <c r="J61" s="293"/>
      <c r="K61" s="293"/>
    </row>
    <row r="62" spans="2:11" x14ac:dyDescent="0.25">
      <c r="B62" s="292" t="s">
        <v>578</v>
      </c>
      <c r="C62" s="292"/>
      <c r="D62" s="292"/>
      <c r="E62" s="292"/>
      <c r="F62" s="308">
        <f>F21+F56+F60</f>
        <v>347850</v>
      </c>
      <c r="G62" s="308">
        <f t="shared" ref="G62:J62" si="9">G60+G56+G21</f>
        <v>539000</v>
      </c>
      <c r="H62" s="308">
        <f>H60+H56+H45++H21</f>
        <v>1265990</v>
      </c>
      <c r="I62" s="308">
        <f t="shared" si="9"/>
        <v>0</v>
      </c>
      <c r="J62" s="308">
        <f t="shared" si="9"/>
        <v>0</v>
      </c>
      <c r="K62" s="308">
        <f>K60+K56+K45+K21</f>
        <v>1265990</v>
      </c>
    </row>
    <row r="64" spans="2:11" x14ac:dyDescent="0.25">
      <c r="G64" s="70"/>
      <c r="H64" s="70"/>
    </row>
    <row r="65" spans="6:7" x14ac:dyDescent="0.25">
      <c r="F65" s="70"/>
    </row>
    <row r="68" spans="6:7" x14ac:dyDescent="0.25">
      <c r="G68" s="70"/>
    </row>
  </sheetData>
  <mergeCells count="7">
    <mergeCell ref="B7:G7"/>
    <mergeCell ref="B2:K2"/>
    <mergeCell ref="C5:E5"/>
    <mergeCell ref="F5:G5"/>
    <mergeCell ref="H5:J5"/>
    <mergeCell ref="K5:K6"/>
    <mergeCell ref="B5:B6"/>
  </mergeCells>
  <pageMargins left="0.7" right="0.7" top="0.75" bottom="0.75" header="0.3" footer="0.3"/>
  <pageSetup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3:E62"/>
  <sheetViews>
    <sheetView topLeftCell="A46" zoomScaleNormal="100" workbookViewId="0">
      <selection activeCell="C55" sqref="C55:C58"/>
    </sheetView>
  </sheetViews>
  <sheetFormatPr baseColWidth="10" defaultRowHeight="15" x14ac:dyDescent="0.25"/>
  <cols>
    <col min="1" max="1" width="7" customWidth="1"/>
    <col min="2" max="2" width="52.28515625" customWidth="1"/>
    <col min="3" max="3" width="49.85546875" customWidth="1"/>
    <col min="4" max="4" width="40.5703125" customWidth="1"/>
    <col min="5" max="5" width="24.28515625" customWidth="1"/>
  </cols>
  <sheetData>
    <row r="3" spans="2:5" ht="18.75" x14ac:dyDescent="0.3">
      <c r="B3" s="513" t="s">
        <v>643</v>
      </c>
      <c r="C3" s="513"/>
      <c r="D3" s="513"/>
      <c r="E3" s="513"/>
    </row>
    <row r="5" spans="2:5" x14ac:dyDescent="0.25">
      <c r="B5" s="518" t="s">
        <v>532</v>
      </c>
      <c r="C5" s="518" t="s">
        <v>416</v>
      </c>
      <c r="D5" s="518" t="s">
        <v>542</v>
      </c>
      <c r="E5" s="287" t="s">
        <v>541</v>
      </c>
    </row>
    <row r="6" spans="2:5" x14ac:dyDescent="0.25">
      <c r="B6" s="519"/>
      <c r="C6" s="519"/>
      <c r="D6" s="519"/>
      <c r="E6" s="287" t="s">
        <v>543</v>
      </c>
    </row>
    <row r="7" spans="2:5" ht="48.75" x14ac:dyDescent="0.25">
      <c r="B7" s="536" t="str">
        <f>'PLANEACION 1'!B5:B5</f>
        <v>Participación Política de las mujeres en los procesos de construcción de equidad y corresponsabilidad en los barrios urbanos del cantón Cuenca.</v>
      </c>
      <c r="C7" s="540" t="s">
        <v>545</v>
      </c>
      <c r="D7" s="375" t="s">
        <v>597</v>
      </c>
      <c r="E7" s="535">
        <f>'PLANEACION 1'!D5</f>
        <v>25100</v>
      </c>
    </row>
    <row r="8" spans="2:5" ht="41.25" customHeight="1" x14ac:dyDescent="0.25">
      <c r="B8" s="536"/>
      <c r="C8" s="540"/>
      <c r="D8" s="376" t="s">
        <v>544</v>
      </c>
      <c r="E8" s="535"/>
    </row>
    <row r="9" spans="2:5" ht="57.75" customHeight="1" x14ac:dyDescent="0.25">
      <c r="B9" s="536" t="str">
        <f>'PLANEACION 1'!B6:B6</f>
        <v>Acciones de prevención, atención y restitución de derechos de las mujeres en el marco del Plan Cantonal para la erradicación de la violencia de género.</v>
      </c>
      <c r="C9" s="536" t="s">
        <v>598</v>
      </c>
      <c r="D9" s="375" t="s">
        <v>600</v>
      </c>
      <c r="E9" s="535">
        <v>20000</v>
      </c>
    </row>
    <row r="10" spans="2:5" ht="57.75" customHeight="1" x14ac:dyDescent="0.25">
      <c r="B10" s="536"/>
      <c r="C10" s="536"/>
      <c r="D10" s="375" t="s">
        <v>599</v>
      </c>
      <c r="E10" s="537"/>
    </row>
    <row r="11" spans="2:5" ht="67.5" customHeight="1" x14ac:dyDescent="0.25">
      <c r="B11" s="456" t="str">
        <f>'PLANEACION 1'!B7:B7</f>
        <v>Cultura, Valores Emergentes desde las mujeres</v>
      </c>
      <c r="C11" s="536" t="s">
        <v>601</v>
      </c>
      <c r="D11" s="224" t="s">
        <v>603</v>
      </c>
      <c r="E11" s="377">
        <v>10000</v>
      </c>
    </row>
    <row r="12" spans="2:5" ht="67.5" customHeight="1" x14ac:dyDescent="0.25">
      <c r="B12" s="456"/>
      <c r="C12" s="536"/>
      <c r="D12" s="224" t="s">
        <v>602</v>
      </c>
      <c r="E12" s="377"/>
    </row>
    <row r="13" spans="2:5" ht="90" x14ac:dyDescent="0.25">
      <c r="B13" s="456" t="str">
        <f>'PLANEACION 1'!B8:B8</f>
        <v>Derecho a la Autonomía Económicade las mujeres</v>
      </c>
      <c r="C13" s="539" t="s">
        <v>604</v>
      </c>
      <c r="D13" s="224" t="s">
        <v>605</v>
      </c>
      <c r="E13" s="514">
        <v>20000</v>
      </c>
    </row>
    <row r="14" spans="2:5" ht="60" x14ac:dyDescent="0.25">
      <c r="B14" s="456"/>
      <c r="C14" s="539"/>
      <c r="D14" s="378" t="s">
        <v>606</v>
      </c>
      <c r="E14" s="514"/>
    </row>
    <row r="15" spans="2:5" ht="69" customHeight="1" x14ac:dyDescent="0.25">
      <c r="B15" s="456"/>
      <c r="C15" s="539"/>
      <c r="D15" s="286" t="s">
        <v>607</v>
      </c>
      <c r="E15" s="514"/>
    </row>
    <row r="16" spans="2:5" ht="42.75" customHeight="1" x14ac:dyDescent="0.25">
      <c r="B16" s="379" t="str">
        <f>'PLANEACION 1'!B9:B9</f>
        <v>El Derecho de las mujeres jefas de hogar a la vivienda en Cuenca</v>
      </c>
      <c r="C16" s="286" t="s">
        <v>609</v>
      </c>
      <c r="D16" s="286" t="s">
        <v>608</v>
      </c>
      <c r="E16" s="377">
        <v>17500</v>
      </c>
    </row>
    <row r="17" spans="2:5" ht="75" x14ac:dyDescent="0.25">
      <c r="B17" s="76" t="str">
        <f>'PLANEACION 1'!B10:B10</f>
        <v>Fortalecvimiento de las Organizaciones de Recicladoras de Cuenca</v>
      </c>
      <c r="C17" s="224" t="s">
        <v>611</v>
      </c>
      <c r="D17" s="224" t="s">
        <v>610</v>
      </c>
      <c r="E17" s="51">
        <v>15550</v>
      </c>
    </row>
    <row r="18" spans="2:5" ht="75" x14ac:dyDescent="0.25">
      <c r="B18" s="452" t="str">
        <f>'PLANEACION 1'!B11:B11</f>
        <v>Investigación de las Prácticas  de Ciudad o Ambiental desarrolladas por Organizaciones de Mujeres</v>
      </c>
      <c r="C18" s="514" t="s">
        <v>614</v>
      </c>
      <c r="D18" s="224" t="s">
        <v>612</v>
      </c>
      <c r="E18" s="538">
        <v>8000</v>
      </c>
    </row>
    <row r="19" spans="2:5" ht="75" x14ac:dyDescent="0.25">
      <c r="B19" s="452"/>
      <c r="C19" s="514"/>
      <c r="D19" s="224" t="s">
        <v>613</v>
      </c>
      <c r="E19" s="538"/>
    </row>
    <row r="20" spans="2:5" ht="60" x14ac:dyDescent="0.25">
      <c r="B20" s="76" t="str">
        <f>'PLANEACION 1'!B12:B12</f>
        <v>Mujeres Rurales ejerciendo su Derecho a la Participación a través de veedurías</v>
      </c>
      <c r="C20" s="224" t="s">
        <v>616</v>
      </c>
      <c r="D20" s="224" t="s">
        <v>615</v>
      </c>
      <c r="E20" s="155">
        <v>10000</v>
      </c>
    </row>
    <row r="21" spans="2:5" ht="90" customHeight="1" x14ac:dyDescent="0.25">
      <c r="B21" s="452" t="str">
        <f>'PLANEACION 1'!B13:B13</f>
        <v>Observatorio Ciudadano de la Comunicación Fortaleciendo la Participació Ciudadana.</v>
      </c>
      <c r="C21" s="514" t="s">
        <v>619</v>
      </c>
      <c r="D21" s="224" t="s">
        <v>617</v>
      </c>
      <c r="E21" s="155">
        <v>20000</v>
      </c>
    </row>
    <row r="22" spans="2:5" ht="60" x14ac:dyDescent="0.25">
      <c r="B22" s="452"/>
      <c r="C22" s="514"/>
      <c r="D22" s="224" t="s">
        <v>618</v>
      </c>
      <c r="E22" s="155"/>
    </row>
    <row r="23" spans="2:5" ht="90" x14ac:dyDescent="0.25">
      <c r="B23" s="76" t="str">
        <f>'PLANEACION 1'!B14:B14</f>
        <v>Observatorio Ciudadano de la Comunicación Posicionado en las Instituciones Públicas y Privadas del Cantón.</v>
      </c>
      <c r="C23" s="224" t="s">
        <v>621</v>
      </c>
      <c r="D23" s="224" t="s">
        <v>620</v>
      </c>
      <c r="E23" s="155">
        <v>15000</v>
      </c>
    </row>
    <row r="24" spans="2:5" ht="75" x14ac:dyDescent="0.25">
      <c r="B24" s="452" t="str">
        <f>'PLANEACION 1'!B15:B15</f>
        <v>Prevención y Atención de la Violencia de Género con énfasis en la Población Jóven del cantón Cuenca.</v>
      </c>
      <c r="C24" s="528" t="s">
        <v>624</v>
      </c>
      <c r="D24" s="224" t="s">
        <v>623</v>
      </c>
      <c r="E24" s="380">
        <v>32800</v>
      </c>
    </row>
    <row r="25" spans="2:5" x14ac:dyDescent="0.25">
      <c r="B25" s="452"/>
      <c r="C25" s="528"/>
      <c r="D25" s="51" t="s">
        <v>622</v>
      </c>
      <c r="E25" s="380"/>
    </row>
    <row r="26" spans="2:5" ht="60" x14ac:dyDescent="0.25">
      <c r="B26" s="76" t="str">
        <f>'PLANEACION 1'!B16:B16</f>
        <v>Promoción  de los derechos Humanos de las Mujeres.</v>
      </c>
      <c r="C26" s="224" t="s">
        <v>626</v>
      </c>
      <c r="D26" s="51" t="s">
        <v>625</v>
      </c>
      <c r="E26" s="380">
        <v>45500</v>
      </c>
    </row>
    <row r="27" spans="2:5" ht="30" x14ac:dyDescent="0.25">
      <c r="B27" s="456" t="str">
        <f>'PLANEACION 1'!B17:B17</f>
        <v>Transversalización del Enfoque de Género</v>
      </c>
      <c r="C27" s="514" t="s">
        <v>629</v>
      </c>
      <c r="D27" s="224" t="s">
        <v>628</v>
      </c>
      <c r="E27" s="380"/>
    </row>
    <row r="28" spans="2:5" ht="60" x14ac:dyDescent="0.25">
      <c r="B28" s="456"/>
      <c r="C28" s="514"/>
      <c r="D28" s="224" t="s">
        <v>627</v>
      </c>
      <c r="E28" s="380">
        <v>26400</v>
      </c>
    </row>
    <row r="29" spans="2:5" ht="57" customHeight="1" x14ac:dyDescent="0.25">
      <c r="B29" s="514" t="s">
        <v>630</v>
      </c>
      <c r="C29" s="514" t="s">
        <v>631</v>
      </c>
      <c r="D29" s="286" t="s">
        <v>556</v>
      </c>
      <c r="E29" s="51">
        <f>'PLANEACION 1'!D18</f>
        <v>30000</v>
      </c>
    </row>
    <row r="30" spans="2:5" ht="30" x14ac:dyDescent="0.25">
      <c r="B30" s="514"/>
      <c r="C30" s="514"/>
      <c r="D30" s="286" t="s">
        <v>552</v>
      </c>
      <c r="E30" s="51">
        <f>'PLANEACION 1'!D19</f>
        <v>25000</v>
      </c>
    </row>
    <row r="31" spans="2:5" ht="30" x14ac:dyDescent="0.25">
      <c r="B31" s="514"/>
      <c r="C31" s="514"/>
      <c r="D31" s="286" t="s">
        <v>553</v>
      </c>
      <c r="E31" s="51">
        <f>'PLANEACION 1'!D20</f>
        <v>31640</v>
      </c>
    </row>
    <row r="32" spans="2:5" ht="30" x14ac:dyDescent="0.25">
      <c r="B32" s="514"/>
      <c r="C32" s="514"/>
      <c r="D32" s="286" t="s">
        <v>554</v>
      </c>
      <c r="E32" s="51">
        <f>'PLANEACION 1'!D21</f>
        <v>25000</v>
      </c>
    </row>
    <row r="33" spans="2:5" ht="53.25" customHeight="1" x14ac:dyDescent="0.25">
      <c r="B33" s="514"/>
      <c r="C33" s="514"/>
      <c r="D33" s="286" t="s">
        <v>562</v>
      </c>
      <c r="E33" s="51">
        <f>'PLANEACION 1'!D22</f>
        <v>16000</v>
      </c>
    </row>
    <row r="34" spans="2:5" ht="30" x14ac:dyDescent="0.25">
      <c r="B34" s="514"/>
      <c r="C34" s="514"/>
      <c r="D34" s="286" t="s">
        <v>555</v>
      </c>
      <c r="E34" s="51">
        <f>'PLANEACION 1'!D19</f>
        <v>25000</v>
      </c>
    </row>
    <row r="35" spans="2:5" ht="50.25" customHeight="1" x14ac:dyDescent="0.25">
      <c r="B35" s="224" t="str">
        <f>'DIRECCIÓN PLANIFICACION'!B29</f>
        <v>PROYECTO: Complementación y Mejoramiento de la Movilidad en la Ciudad de Cuenca: Paso vehícular sobre el embaulamiento de la Quebrada el Salado</v>
      </c>
      <c r="C35" s="224" t="s">
        <v>632</v>
      </c>
      <c r="D35" s="381" t="s">
        <v>633</v>
      </c>
      <c r="E35" s="155">
        <f>'DIRECCIÓN PLANIFICACION'!K29</f>
        <v>6000</v>
      </c>
    </row>
    <row r="36" spans="2:5" ht="52.5" customHeight="1" x14ac:dyDescent="0.25">
      <c r="B36" s="224" t="str">
        <f>'DIRECCIÓN PLANIFICACION'!B30</f>
        <v>PROYECTO: "Elaboración de estudios para la construcción de  Parques "</v>
      </c>
      <c r="C36" s="224" t="s">
        <v>634</v>
      </c>
      <c r="D36" s="51" t="str">
        <f>'DIRECCIÓN PLANIFICACION'!B31</f>
        <v>Cuenca Verde: Parque Urbano de Guzho</v>
      </c>
      <c r="E36" s="155">
        <f>'DIRECCIÓN PLANIFICACION'!H31</f>
        <v>12000</v>
      </c>
    </row>
    <row r="37" spans="2:5" x14ac:dyDescent="0.25">
      <c r="B37" s="51"/>
      <c r="C37" s="51"/>
      <c r="D37" s="51" t="str">
        <f>'DIRECCIÓN PLANIFICACION'!B32</f>
        <v>Cuenca Verde: Parque Lineal de la Poesia</v>
      </c>
      <c r="E37" s="155">
        <f>'DIRECCIÓN PLANIFICACION'!H32</f>
        <v>7000</v>
      </c>
    </row>
    <row r="38" spans="2:5" x14ac:dyDescent="0.25">
      <c r="B38" s="51"/>
      <c r="C38" s="51"/>
      <c r="D38" s="51" t="str">
        <f>'DIRECCIÓN PLANIFICACION'!B33</f>
        <v>Cuenca Verde: Parque de Narancay</v>
      </c>
      <c r="E38" s="155">
        <f>'DIRECCIÓN PLANIFICACION'!H33</f>
        <v>6000</v>
      </c>
    </row>
    <row r="39" spans="2:5" x14ac:dyDescent="0.25">
      <c r="B39" s="51"/>
      <c r="C39" s="51"/>
      <c r="D39" s="51" t="str">
        <f>'DIRECCIÓN PLANIFICACION'!B34</f>
        <v>Cuenca Verde: Barrio las Peñas</v>
      </c>
      <c r="E39" s="155">
        <f>'DIRECCIÓN PLANIFICACION'!H34</f>
        <v>4000</v>
      </c>
    </row>
    <row r="40" spans="2:5" x14ac:dyDescent="0.25">
      <c r="B40" s="51"/>
      <c r="C40" s="51"/>
      <c r="D40" s="51" t="str">
        <f>'DIRECCIÓN PLANIFICACION'!B35</f>
        <v>Cuenca Verde: Parque Ciudadela Magisterio</v>
      </c>
      <c r="E40" s="155">
        <f>'DIRECCIÓN PLANIFICACION'!H35</f>
        <v>6000</v>
      </c>
    </row>
    <row r="41" spans="2:5" x14ac:dyDescent="0.25">
      <c r="B41" s="51"/>
      <c r="C41" s="51"/>
      <c r="D41" s="51" t="str">
        <f>'DIRECCIÓN PLANIFICACION'!B36</f>
        <v>Cuenca Verde: Parque Ochoa León</v>
      </c>
      <c r="E41" s="155">
        <f>'DIRECCIÓN PLANIFICACION'!H36</f>
        <v>4000</v>
      </c>
    </row>
    <row r="42" spans="2:5" x14ac:dyDescent="0.25">
      <c r="B42" s="51"/>
      <c r="C42" s="51"/>
      <c r="D42" s="51" t="str">
        <f>'DIRECCIÓN PLANIFICACION'!B37</f>
        <v>Cuenca Verde: Vello Horizonte</v>
      </c>
      <c r="E42" s="155">
        <f>'DIRECCIÓN PLANIFICACION'!H37</f>
        <v>4000</v>
      </c>
    </row>
    <row r="43" spans="2:5" x14ac:dyDescent="0.25">
      <c r="B43" s="51"/>
      <c r="C43" s="51"/>
      <c r="D43" s="51" t="str">
        <f>'DIRECCIÓN PLANIFICACION'!B38</f>
        <v>Cuenca Verde: Parque Quebrada Milchichic</v>
      </c>
      <c r="E43" s="155">
        <f>'DIRECCIÓN PLANIFICACION'!H38</f>
        <v>5000</v>
      </c>
    </row>
    <row r="44" spans="2:5" ht="45" x14ac:dyDescent="0.25">
      <c r="B44" s="286" t="str">
        <f>'DIRECCIÓN PLANIFICACION'!B39</f>
        <v>Recuperación  y Ampliación del Estadio Municipal</v>
      </c>
      <c r="C44" s="224" t="s">
        <v>635</v>
      </c>
      <c r="D44" s="224" t="s">
        <v>636</v>
      </c>
      <c r="E44" s="155">
        <f>'DIRECCIÓN PLANIFICACION'!H39</f>
        <v>129500</v>
      </c>
    </row>
    <row r="45" spans="2:5" ht="45" x14ac:dyDescent="0.25">
      <c r="B45" s="51" t="str">
        <f>'DIRECCIÓN PLANIFICACION'!B40</f>
        <v>Instituto de Paralisis Celebral IPCA</v>
      </c>
      <c r="C45" s="224" t="s">
        <v>640</v>
      </c>
      <c r="D45" s="224" t="s">
        <v>637</v>
      </c>
      <c r="E45" s="155">
        <f>'DIRECCIÓN PLANIFICACION'!H40</f>
        <v>8000</v>
      </c>
    </row>
    <row r="46" spans="2:5" ht="30" x14ac:dyDescent="0.25">
      <c r="B46" s="224" t="str">
        <f>'DIRECCIÓN PLANIFICACION'!B41</f>
        <v>Diseño para equipamientos urbanos (varios diseños de camerinos en barrio la gloria</v>
      </c>
      <c r="C46" s="224" t="s">
        <v>641</v>
      </c>
      <c r="D46" s="224" t="s">
        <v>638</v>
      </c>
      <c r="E46" s="155">
        <f>'DIRECCIÓN PLANIFICACION'!H41</f>
        <v>2000</v>
      </c>
    </row>
    <row r="47" spans="2:5" x14ac:dyDescent="0.25">
      <c r="B47" s="51" t="str">
        <f>'DIRECCIÓN PLANIFICACION'!B42</f>
        <v>Estudios Eléctricos Varios</v>
      </c>
      <c r="C47" s="51"/>
      <c r="D47" s="51"/>
      <c r="E47" s="155">
        <f>'DIRECCIÓN PLANIFICACION'!H42</f>
        <v>5000</v>
      </c>
    </row>
    <row r="48" spans="2:5" x14ac:dyDescent="0.25">
      <c r="B48" s="51" t="str">
        <f>'DIRECCIÓN PLANIFICACION'!B43</f>
        <v>Estudios varios</v>
      </c>
      <c r="C48" s="51"/>
      <c r="D48" s="51"/>
      <c r="E48" s="155">
        <f>'DIRECCIÓN PLANIFICACION'!H43</f>
        <v>10000</v>
      </c>
    </row>
    <row r="49" spans="2:5" ht="45" x14ac:dyDescent="0.25">
      <c r="B49" s="224" t="str">
        <f>'DIRECCIÓN PLANIFICACION'!B44</f>
        <v>Refuncionalización de Bienes Municipales : Proyecto Instalaciones Municipales predio d ela Carcel</v>
      </c>
      <c r="C49" s="224" t="s">
        <v>642</v>
      </c>
      <c r="D49" s="224" t="s">
        <v>639</v>
      </c>
      <c r="E49" s="155">
        <f>'DIRECCIÓN PLANIFICACION'!H44</f>
        <v>18000</v>
      </c>
    </row>
    <row r="50" spans="2:5" x14ac:dyDescent="0.25">
      <c r="B50" s="51" t="str">
        <f>'DIRECCIÓN PLANIFICACION'!B46</f>
        <v>Elaboración de Planes de Actuación Urbana</v>
      </c>
      <c r="C50" s="528" t="s">
        <v>645</v>
      </c>
      <c r="D50" s="51"/>
      <c r="E50" s="155"/>
    </row>
    <row r="51" spans="2:5" x14ac:dyDescent="0.25">
      <c r="B51" s="291" t="str">
        <f>'DIRECCIÓN PLANIFICACION'!B48</f>
        <v>Plan de Actuación Urbana de Huzhil - Baños</v>
      </c>
      <c r="C51" s="528"/>
      <c r="D51" s="51" t="s">
        <v>646</v>
      </c>
      <c r="E51" s="155">
        <f>'DIRECCIÓN PLANIFICACION'!H48</f>
        <v>25000</v>
      </c>
    </row>
    <row r="52" spans="2:5" x14ac:dyDescent="0.25">
      <c r="B52" s="291" t="str">
        <f>'DIRECCIÓN PLANIFICACION'!B49</f>
        <v>Plan de Actuación Urbana de San Francisco Ricarurte</v>
      </c>
      <c r="C52" s="528"/>
      <c r="D52" s="51" t="s">
        <v>644</v>
      </c>
      <c r="E52" s="155">
        <f>'DIRECCIÓN PLANIFICACION'!H49</f>
        <v>30000</v>
      </c>
    </row>
    <row r="53" spans="2:5" x14ac:dyDescent="0.25">
      <c r="B53" s="291" t="str">
        <f>'DIRECCIÓN PLANIFICACION'!B47</f>
        <v>Plan de Actuación Urbana de Chilcapamba el Valle</v>
      </c>
      <c r="C53" s="224"/>
      <c r="D53" s="51" t="s">
        <v>647</v>
      </c>
      <c r="E53" s="155">
        <f>'DIRECCIÓN PLANIFICACION'!H47</f>
        <v>25000</v>
      </c>
    </row>
    <row r="54" spans="2:5" x14ac:dyDescent="0.25">
      <c r="B54" t="str">
        <f>'DIRECCIÓN PLANIFICACION'!B50</f>
        <v>Revisión de Ordenanzas</v>
      </c>
      <c r="E54" s="70">
        <f>'DIRECCIÓN PLANIFICACION'!H50</f>
        <v>45000</v>
      </c>
    </row>
    <row r="55" spans="2:5" x14ac:dyDescent="0.25">
      <c r="B55" s="51" t="str">
        <f>'DIRECCIÓN PLANIFICACION'!B51</f>
        <v>Estudios de Levantamientos</v>
      </c>
      <c r="C55" s="527"/>
      <c r="D55" s="51"/>
      <c r="E55" s="51"/>
    </row>
    <row r="56" spans="2:5" x14ac:dyDescent="0.25">
      <c r="B56" s="291" t="str">
        <f>'DIRECCIÓN PLANIFICACION'!B52</f>
        <v>Levantamiento de Molino Pamba</v>
      </c>
      <c r="C56" s="527"/>
      <c r="D56" s="51"/>
      <c r="E56" s="155">
        <f>'DIRECCIÓN PLANIFICACION'!H52</f>
        <v>17000</v>
      </c>
    </row>
    <row r="57" spans="2:5" x14ac:dyDescent="0.25">
      <c r="B57" s="291" t="str">
        <f>'DIRECCIÓN PLANIFICACION'!B53</f>
        <v>Levantamiento Chilcapamba el Valle</v>
      </c>
      <c r="C57" s="527"/>
      <c r="D57" s="51"/>
      <c r="E57" s="155">
        <f>'DIRECCIÓN PLANIFICACION'!H53</f>
        <v>26000</v>
      </c>
    </row>
    <row r="58" spans="2:5" x14ac:dyDescent="0.25">
      <c r="B58" s="291" t="str">
        <f>'DIRECCIÓN PLANIFICACION'!B54</f>
        <v>Levantamiento Castilla Cruz</v>
      </c>
      <c r="C58" s="527"/>
      <c r="D58" s="51"/>
      <c r="E58" s="155">
        <f>'DIRECCIÓN PLANIFICACION'!H54</f>
        <v>24000</v>
      </c>
    </row>
    <row r="59" spans="2:5" ht="45" x14ac:dyDescent="0.25">
      <c r="B59" s="51" t="str">
        <f>'DIRECCIÓN PLANIFICACION'!B57</f>
        <v>Gestion del Plan de Desarrollo y Ordenamiento Territorial</v>
      </c>
      <c r="C59" s="224" t="s">
        <v>648</v>
      </c>
      <c r="D59" s="51" t="s">
        <v>649</v>
      </c>
      <c r="E59" s="51">
        <f>'DIRECCIÓN PLANIFICACION'!H57</f>
        <v>74000</v>
      </c>
    </row>
    <row r="60" spans="2:5" ht="60" x14ac:dyDescent="0.25">
      <c r="B60" s="224" t="str">
        <f>'DIRECCIÓN PLANIFICACION'!B58</f>
        <v>Manejo de conflictos limitrofes del Canton Cuenca y als 21 Parroquias</v>
      </c>
      <c r="C60" s="224" t="s">
        <v>650</v>
      </c>
      <c r="D60" s="286" t="s">
        <v>651</v>
      </c>
      <c r="E60" s="51">
        <f>'DIRECCIÓN PLANIFICACION'!H58</f>
        <v>10000</v>
      </c>
    </row>
    <row r="61" spans="2:5" x14ac:dyDescent="0.25">
      <c r="B61" s="51" t="str">
        <f>'DIRECCIÓN PLANIFICACION'!B59</f>
        <v>Plan de ordenamiento Urbano de Cuenca</v>
      </c>
      <c r="C61" s="51"/>
      <c r="D61" s="51" t="s">
        <v>652</v>
      </c>
      <c r="E61" s="51">
        <f>'DIRECCIÓN PLANIFICACION'!H59</f>
        <v>345000</v>
      </c>
    </row>
    <row r="62" spans="2:5" x14ac:dyDescent="0.25">
      <c r="B62" s="287" t="s">
        <v>653</v>
      </c>
      <c r="C62" s="287"/>
      <c r="D62" s="287"/>
      <c r="E62" s="307">
        <f>SUM(E7:E61)</f>
        <v>1265990</v>
      </c>
    </row>
  </sheetData>
  <mergeCells count="28">
    <mergeCell ref="C55:C58"/>
    <mergeCell ref="B5:B6"/>
    <mergeCell ref="C5:C6"/>
    <mergeCell ref="D5:D6"/>
    <mergeCell ref="C21:C22"/>
    <mergeCell ref="B21:B22"/>
    <mergeCell ref="C24:C25"/>
    <mergeCell ref="B24:B25"/>
    <mergeCell ref="B27:B28"/>
    <mergeCell ref="C27:C28"/>
    <mergeCell ref="C11:C12"/>
    <mergeCell ref="B11:B12"/>
    <mergeCell ref="C13:C15"/>
    <mergeCell ref="B13:B15"/>
    <mergeCell ref="B7:B8"/>
    <mergeCell ref="C7:C8"/>
    <mergeCell ref="E7:E8"/>
    <mergeCell ref="B3:E3"/>
    <mergeCell ref="C50:C52"/>
    <mergeCell ref="B29:B34"/>
    <mergeCell ref="C29:C34"/>
    <mergeCell ref="C9:C10"/>
    <mergeCell ref="B9:B10"/>
    <mergeCell ref="E9:E10"/>
    <mergeCell ref="E13:E15"/>
    <mergeCell ref="C18:C19"/>
    <mergeCell ref="B18:B19"/>
    <mergeCell ref="E18:E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7"/>
  <sheetViews>
    <sheetView workbookViewId="0">
      <selection activeCell="C7" sqref="C7:E7"/>
    </sheetView>
  </sheetViews>
  <sheetFormatPr baseColWidth="10" defaultRowHeight="15" x14ac:dyDescent="0.25"/>
  <cols>
    <col min="1" max="1" width="7" style="11" customWidth="1"/>
    <col min="2" max="2" width="13.7109375" style="11" customWidth="1"/>
    <col min="3" max="4" width="11.42578125" style="11"/>
    <col min="5" max="5" width="36.42578125" style="11" customWidth="1"/>
    <col min="6" max="6" width="19.7109375" style="11" bestFit="1" customWidth="1"/>
    <col min="7" max="7" width="16.140625" style="11" bestFit="1" customWidth="1"/>
    <col min="8" max="8" width="19.7109375" style="11" bestFit="1" customWidth="1"/>
    <col min="9" max="9" width="23.28515625" style="11" customWidth="1"/>
    <col min="10" max="10" width="20.42578125" style="11" customWidth="1"/>
    <col min="11" max="16384" width="11.42578125" style="11"/>
  </cols>
  <sheetData>
    <row r="1" spans="2:10" ht="15.75" thickBot="1" x14ac:dyDescent="0.3"/>
    <row r="2" spans="2:10" x14ac:dyDescent="0.25">
      <c r="B2" s="541" t="s">
        <v>122</v>
      </c>
      <c r="C2" s="542"/>
      <c r="D2" s="542"/>
      <c r="E2" s="542"/>
      <c r="F2" s="542"/>
      <c r="G2" s="542"/>
      <c r="H2" s="543"/>
    </row>
    <row r="3" spans="2:10" ht="15.75" thickBot="1" x14ac:dyDescent="0.3">
      <c r="B3" s="544"/>
      <c r="C3" s="545"/>
      <c r="D3" s="545"/>
      <c r="E3" s="545"/>
      <c r="F3" s="545"/>
      <c r="G3" s="545"/>
      <c r="H3" s="546"/>
    </row>
    <row r="4" spans="2:10" ht="30" customHeight="1" x14ac:dyDescent="0.25">
      <c r="B4" s="561" t="s">
        <v>0</v>
      </c>
      <c r="C4" s="563" t="s">
        <v>1</v>
      </c>
      <c r="D4" s="563"/>
      <c r="E4" s="563"/>
      <c r="F4" s="466" t="s">
        <v>2</v>
      </c>
      <c r="G4" s="466" t="s">
        <v>3</v>
      </c>
      <c r="H4" s="548" t="s">
        <v>4</v>
      </c>
      <c r="I4" s="512" t="s">
        <v>456</v>
      </c>
      <c r="J4" s="512" t="s">
        <v>457</v>
      </c>
    </row>
    <row r="5" spans="2:10" ht="3" customHeight="1" thickBot="1" x14ac:dyDescent="0.3">
      <c r="B5" s="562"/>
      <c r="C5" s="564"/>
      <c r="D5" s="564"/>
      <c r="E5" s="564"/>
      <c r="F5" s="547"/>
      <c r="G5" s="547"/>
      <c r="H5" s="549"/>
      <c r="I5" s="512"/>
      <c r="J5" s="512"/>
    </row>
    <row r="6" spans="2:10" x14ac:dyDescent="0.25">
      <c r="B6" s="550" t="s">
        <v>5</v>
      </c>
      <c r="C6" s="555" t="s">
        <v>378</v>
      </c>
      <c r="D6" s="556"/>
      <c r="E6" s="557"/>
      <c r="F6" s="13">
        <f>G6+H6</f>
        <v>18000</v>
      </c>
      <c r="G6" s="13">
        <v>18000</v>
      </c>
      <c r="H6" s="14">
        <v>0</v>
      </c>
      <c r="I6" s="11" t="s">
        <v>460</v>
      </c>
    </row>
    <row r="7" spans="2:10" ht="38.25" customHeight="1" x14ac:dyDescent="0.25">
      <c r="B7" s="551"/>
      <c r="C7" s="558" t="s">
        <v>379</v>
      </c>
      <c r="D7" s="559"/>
      <c r="E7" s="560"/>
      <c r="F7" s="13">
        <v>6000</v>
      </c>
      <c r="G7" s="13">
        <v>6000</v>
      </c>
      <c r="H7" s="14"/>
      <c r="I7" s="11" t="s">
        <v>460</v>
      </c>
    </row>
    <row r="8" spans="2:10" ht="30.75" customHeight="1" x14ac:dyDescent="0.25">
      <c r="B8" s="551"/>
      <c r="C8" s="558" t="s">
        <v>380</v>
      </c>
      <c r="D8" s="559"/>
      <c r="E8" s="560"/>
      <c r="F8" s="13">
        <f>G8</f>
        <v>40000</v>
      </c>
      <c r="G8" s="13">
        <v>40000</v>
      </c>
      <c r="H8" s="14"/>
      <c r="I8" s="11" t="s">
        <v>460</v>
      </c>
    </row>
    <row r="9" spans="2:10" ht="30" customHeight="1" x14ac:dyDescent="0.25">
      <c r="B9" s="551"/>
      <c r="C9" s="558" t="s">
        <v>381</v>
      </c>
      <c r="D9" s="559"/>
      <c r="E9" s="560"/>
      <c r="F9" s="13">
        <f>G9+H9</f>
        <v>18000</v>
      </c>
      <c r="G9" s="14">
        <v>18000</v>
      </c>
      <c r="H9" s="14">
        <v>0</v>
      </c>
      <c r="I9" s="11" t="s">
        <v>460</v>
      </c>
    </row>
    <row r="10" spans="2:10" ht="32.25" customHeight="1" x14ac:dyDescent="0.25">
      <c r="B10" s="551"/>
      <c r="C10" s="565" t="s">
        <v>382</v>
      </c>
      <c r="D10" s="566"/>
      <c r="E10" s="567"/>
      <c r="F10" s="13">
        <f>G10</f>
        <v>40000</v>
      </c>
      <c r="G10" s="14">
        <v>40000</v>
      </c>
      <c r="H10" s="14">
        <v>0</v>
      </c>
      <c r="I10" s="11" t="s">
        <v>460</v>
      </c>
    </row>
    <row r="11" spans="2:10" ht="18.75" customHeight="1" x14ac:dyDescent="0.25">
      <c r="B11" s="551"/>
      <c r="C11" s="569" t="s">
        <v>385</v>
      </c>
      <c r="D11" s="570"/>
      <c r="E11" s="571"/>
      <c r="F11" s="13">
        <f>G11</f>
        <v>200000</v>
      </c>
      <c r="G11" s="14">
        <v>200000</v>
      </c>
      <c r="H11" s="14"/>
      <c r="I11" s="11" t="s">
        <v>460</v>
      </c>
    </row>
    <row r="12" spans="2:10" ht="18.75" customHeight="1" x14ac:dyDescent="0.25">
      <c r="B12" s="551"/>
      <c r="C12" s="565" t="s">
        <v>383</v>
      </c>
      <c r="D12" s="566"/>
      <c r="E12" s="567"/>
      <c r="F12" s="13">
        <f>G12</f>
        <v>50000</v>
      </c>
      <c r="G12" s="14">
        <v>50000</v>
      </c>
      <c r="H12" s="14"/>
      <c r="I12" s="11" t="s">
        <v>460</v>
      </c>
    </row>
    <row r="13" spans="2:10" ht="37.5" customHeight="1" x14ac:dyDescent="0.25">
      <c r="B13" s="551"/>
      <c r="C13" s="565" t="s">
        <v>384</v>
      </c>
      <c r="D13" s="566"/>
      <c r="E13" s="567"/>
      <c r="F13" s="13">
        <f>G13</f>
        <v>10000</v>
      </c>
      <c r="G13" s="14">
        <v>10000</v>
      </c>
      <c r="H13" s="14"/>
      <c r="I13" s="11" t="s">
        <v>460</v>
      </c>
    </row>
    <row r="14" spans="2:10" ht="18.75" customHeight="1" x14ac:dyDescent="0.25">
      <c r="B14" s="551"/>
      <c r="C14" s="572" t="s">
        <v>78</v>
      </c>
      <c r="D14" s="573"/>
      <c r="E14" s="574"/>
      <c r="F14" s="111">
        <f>SUM(F6:F13)</f>
        <v>382000</v>
      </c>
      <c r="G14" s="111">
        <f>SUM(G6:G13)</f>
        <v>382000</v>
      </c>
      <c r="H14" s="111"/>
    </row>
    <row r="15" spans="2:10" ht="27" customHeight="1" x14ac:dyDescent="0.25">
      <c r="B15" s="552"/>
      <c r="C15" s="565" t="s">
        <v>10</v>
      </c>
      <c r="D15" s="566"/>
      <c r="E15" s="567"/>
      <c r="F15" s="13">
        <f t="shared" ref="F15" si="0">G15+H15</f>
        <v>80567942.530000001</v>
      </c>
      <c r="G15" s="14">
        <v>80567942.530000001</v>
      </c>
      <c r="H15" s="14"/>
      <c r="I15" s="219"/>
    </row>
    <row r="16" spans="2:10" s="10" customFormat="1" ht="15.75" thickBot="1" x14ac:dyDescent="0.3">
      <c r="B16" s="12" t="s">
        <v>8</v>
      </c>
      <c r="C16" s="568"/>
      <c r="D16" s="568"/>
      <c r="E16" s="568"/>
      <c r="F16" s="72">
        <f>F14+F15</f>
        <v>80949942.530000001</v>
      </c>
      <c r="G16" s="72">
        <f>G14+G15</f>
        <v>80949942.530000001</v>
      </c>
      <c r="H16" s="56">
        <f>SUM(H6:H15)</f>
        <v>0</v>
      </c>
    </row>
    <row r="17" spans="2:8" ht="19.5" customHeight="1" thickBot="1" x14ac:dyDescent="0.3">
      <c r="B17" s="553" t="s">
        <v>9</v>
      </c>
      <c r="C17" s="554"/>
      <c r="D17" s="554"/>
      <c r="E17" s="554"/>
      <c r="F17" s="110">
        <f>F16</f>
        <v>80949942.530000001</v>
      </c>
      <c r="G17" s="110">
        <f t="shared" ref="G17:H17" si="1">G16</f>
        <v>80949942.530000001</v>
      </c>
      <c r="H17" s="110">
        <f t="shared" si="1"/>
        <v>0</v>
      </c>
    </row>
  </sheetData>
  <mergeCells count="21">
    <mergeCell ref="B6:B15"/>
    <mergeCell ref="B17:E17"/>
    <mergeCell ref="C6:E6"/>
    <mergeCell ref="C9:E9"/>
    <mergeCell ref="B4:B5"/>
    <mergeCell ref="C4:E5"/>
    <mergeCell ref="C10:E10"/>
    <mergeCell ref="C15:E15"/>
    <mergeCell ref="C16:E16"/>
    <mergeCell ref="C7:E7"/>
    <mergeCell ref="C8:E8"/>
    <mergeCell ref="C11:E11"/>
    <mergeCell ref="C12:E12"/>
    <mergeCell ref="C14:E14"/>
    <mergeCell ref="C13:E13"/>
    <mergeCell ref="I4:I5"/>
    <mergeCell ref="J4:J5"/>
    <mergeCell ref="B2:H3"/>
    <mergeCell ref="F4:F5"/>
    <mergeCell ref="G4:G5"/>
    <mergeCell ref="H4:H5"/>
  </mergeCells>
  <pageMargins left="0.70866141732283472" right="0.70866141732283472" top="0.74803149606299213" bottom="0.74803149606299213" header="0.31496062992125984" footer="0.31496062992125984"/>
  <pageSetup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A28" sqref="A28"/>
    </sheetView>
  </sheetViews>
  <sheetFormatPr baseColWidth="10" defaultRowHeight="15" x14ac:dyDescent="0.25"/>
  <cols>
    <col min="1" max="1" width="29.85546875" customWidth="1"/>
    <col min="2" max="2" width="20.28515625" bestFit="1" customWidth="1"/>
    <col min="3" max="3" width="17.140625" bestFit="1" customWidth="1"/>
    <col min="4" max="4" width="18" bestFit="1" customWidth="1"/>
    <col min="5" max="5" width="16.7109375" bestFit="1" customWidth="1"/>
  </cols>
  <sheetData>
    <row r="1" spans="1:5" ht="15" customHeight="1" x14ac:dyDescent="0.25">
      <c r="A1" s="575" t="s">
        <v>91</v>
      </c>
      <c r="B1" s="579" t="s">
        <v>2</v>
      </c>
      <c r="C1" s="579" t="s">
        <v>3</v>
      </c>
      <c r="D1" s="581" t="s">
        <v>4</v>
      </c>
    </row>
    <row r="2" spans="1:5" ht="22.5" customHeight="1" thickBot="1" x14ac:dyDescent="0.3">
      <c r="A2" s="576"/>
      <c r="B2" s="580"/>
      <c r="C2" s="580"/>
      <c r="D2" s="582"/>
    </row>
    <row r="3" spans="1:5" ht="18.75" x14ac:dyDescent="0.3">
      <c r="A3" s="22" t="s">
        <v>92</v>
      </c>
      <c r="B3" s="23" t="e">
        <f>C3+D3</f>
        <v>#REF!</v>
      </c>
      <c r="C3" s="23" t="e">
        <f>#REF!</f>
        <v>#REF!</v>
      </c>
      <c r="D3" s="23" t="e">
        <f>#REF!</f>
        <v>#REF!</v>
      </c>
    </row>
    <row r="4" spans="1:5" ht="15" customHeight="1" x14ac:dyDescent="0.3">
      <c r="A4" s="22" t="s">
        <v>93</v>
      </c>
      <c r="B4" s="23">
        <f>C4+D4</f>
        <v>80949942.530000001</v>
      </c>
      <c r="C4" s="23">
        <f>MOVILIDAD!G17</f>
        <v>80949942.530000001</v>
      </c>
      <c r="D4" s="23">
        <f>MOVILIDAD!H17</f>
        <v>0</v>
      </c>
    </row>
    <row r="5" spans="1:5" ht="15.75" customHeight="1" x14ac:dyDescent="0.3">
      <c r="A5" s="22" t="s">
        <v>94</v>
      </c>
      <c r="B5" s="23" t="e">
        <f t="shared" ref="B5:B7" si="0">C5+D5</f>
        <v>#REF!</v>
      </c>
      <c r="C5" s="23" t="e">
        <f>#REF!</f>
        <v>#REF!</v>
      </c>
      <c r="D5" s="23" t="e">
        <f>#REF!</f>
        <v>#REF!</v>
      </c>
    </row>
    <row r="6" spans="1:5" ht="18.75" x14ac:dyDescent="0.3">
      <c r="A6" s="22" t="s">
        <v>95</v>
      </c>
      <c r="B6" s="23" t="e">
        <f t="shared" si="0"/>
        <v>#REF!</v>
      </c>
      <c r="C6" s="23" t="e">
        <f>#REF!</f>
        <v>#REF!</v>
      </c>
      <c r="D6" s="23" t="e">
        <f>#REF!</f>
        <v>#REF!</v>
      </c>
    </row>
    <row r="7" spans="1:5" ht="19.5" customHeight="1" thickBot="1" x14ac:dyDescent="0.35">
      <c r="A7" s="22" t="s">
        <v>96</v>
      </c>
      <c r="B7" s="23">
        <f t="shared" si="0"/>
        <v>2883820</v>
      </c>
      <c r="C7" s="23">
        <f>'PLANEACION 1'!D127</f>
        <v>2883820</v>
      </c>
      <c r="D7" s="23">
        <f>'PLANEACION 1'!E127</f>
        <v>0</v>
      </c>
    </row>
    <row r="8" spans="1:5" ht="15.75" customHeight="1" x14ac:dyDescent="0.25">
      <c r="A8" s="20"/>
      <c r="B8" s="24"/>
      <c r="C8" s="24"/>
      <c r="D8" s="577" t="e">
        <f>SUM(D3:D7)</f>
        <v>#REF!</v>
      </c>
    </row>
    <row r="9" spans="1:5" ht="19.5" thickBot="1" x14ac:dyDescent="0.35">
      <c r="A9" s="21" t="s">
        <v>97</v>
      </c>
      <c r="B9" s="25" t="e">
        <f>SUM(B3:B7)</f>
        <v>#REF!</v>
      </c>
      <c r="C9" s="25" t="e">
        <f>SUM(C3:C7)</f>
        <v>#REF!</v>
      </c>
      <c r="D9" s="578"/>
    </row>
    <row r="10" spans="1:5" ht="15.75" thickBot="1" x14ac:dyDescent="0.3"/>
    <row r="11" spans="1:5" x14ac:dyDescent="0.25">
      <c r="C11" s="20"/>
      <c r="D11" s="27"/>
      <c r="E11" s="28"/>
    </row>
    <row r="12" spans="1:5" ht="24" thickBot="1" x14ac:dyDescent="0.4">
      <c r="C12" s="583" t="s">
        <v>98</v>
      </c>
      <c r="D12" s="584"/>
      <c r="E12" s="585"/>
    </row>
    <row r="13" spans="1:5" ht="15" customHeight="1" x14ac:dyDescent="0.25">
      <c r="A13" s="575" t="s">
        <v>91</v>
      </c>
      <c r="B13" s="586" t="s">
        <v>2</v>
      </c>
      <c r="C13" s="588" t="s">
        <v>99</v>
      </c>
      <c r="D13" s="590" t="s">
        <v>101</v>
      </c>
      <c r="E13" s="592" t="s">
        <v>100</v>
      </c>
    </row>
    <row r="14" spans="1:5" ht="25.5" customHeight="1" thickBot="1" x14ac:dyDescent="0.3">
      <c r="A14" s="576"/>
      <c r="B14" s="587"/>
      <c r="C14" s="589"/>
      <c r="D14" s="591"/>
      <c r="E14" s="593"/>
    </row>
    <row r="15" spans="1:5" ht="18.75" x14ac:dyDescent="0.3">
      <c r="A15" s="22" t="s">
        <v>92</v>
      </c>
      <c r="B15" s="23" t="e">
        <f>C15+D15+E15</f>
        <v>#REF!</v>
      </c>
      <c r="C15" s="23" t="e">
        <f>C3</f>
        <v>#REF!</v>
      </c>
      <c r="D15" s="26">
        <v>0</v>
      </c>
      <c r="E15" s="29" t="e">
        <f>D3</f>
        <v>#REF!</v>
      </c>
    </row>
    <row r="16" spans="1:5" ht="18.75" x14ac:dyDescent="0.3">
      <c r="A16" s="22" t="s">
        <v>93</v>
      </c>
      <c r="B16" s="23">
        <f t="shared" ref="B16:B19" si="1">C16+D16+E16</f>
        <v>80949942.530000001</v>
      </c>
      <c r="C16" s="23">
        <f>C4</f>
        <v>80949942.530000001</v>
      </c>
      <c r="D16" s="26">
        <v>0</v>
      </c>
      <c r="E16" s="29">
        <f>D4</f>
        <v>0</v>
      </c>
    </row>
    <row r="17" spans="1:5" ht="18.75" x14ac:dyDescent="0.3">
      <c r="A17" s="22" t="s">
        <v>94</v>
      </c>
      <c r="B17" s="23" t="e">
        <f t="shared" si="1"/>
        <v>#REF!</v>
      </c>
      <c r="C17" s="23" t="e">
        <f>C5</f>
        <v>#REF!</v>
      </c>
      <c r="D17" s="23">
        <v>100</v>
      </c>
      <c r="E17" s="30">
        <v>0</v>
      </c>
    </row>
    <row r="18" spans="1:5" ht="18.75" x14ac:dyDescent="0.3">
      <c r="A18" s="22" t="s">
        <v>95</v>
      </c>
      <c r="B18" s="23" t="e">
        <f t="shared" si="1"/>
        <v>#REF!</v>
      </c>
      <c r="C18" s="23" t="e">
        <f>C6</f>
        <v>#REF!</v>
      </c>
      <c r="D18" s="23"/>
      <c r="E18" s="30"/>
    </row>
    <row r="19" spans="1:5" ht="19.5" thickBot="1" x14ac:dyDescent="0.35">
      <c r="A19" s="22" t="s">
        <v>96</v>
      </c>
      <c r="B19" s="23">
        <f t="shared" si="1"/>
        <v>2883820</v>
      </c>
      <c r="C19" s="23">
        <f>C7</f>
        <v>2883820</v>
      </c>
      <c r="D19" s="23">
        <v>10000</v>
      </c>
      <c r="E19" s="31">
        <f>D7-D19</f>
        <v>-10000</v>
      </c>
    </row>
    <row r="20" spans="1:5" x14ac:dyDescent="0.25">
      <c r="A20" s="20"/>
      <c r="B20" s="24"/>
      <c r="C20" s="24"/>
      <c r="D20" s="577">
        <f>SUM(D15:D19)</f>
        <v>10100</v>
      </c>
      <c r="E20" s="577" t="e">
        <f>SUM(E15:E19)</f>
        <v>#REF!</v>
      </c>
    </row>
    <row r="21" spans="1:5" ht="19.5" thickBot="1" x14ac:dyDescent="0.35">
      <c r="A21" s="21" t="s">
        <v>97</v>
      </c>
      <c r="B21" s="25" t="e">
        <f>SUM(C20:E21)</f>
        <v>#REF!</v>
      </c>
      <c r="C21" s="25" t="e">
        <f t="shared" ref="C21" si="2">SUM(C15:C19)</f>
        <v>#REF!</v>
      </c>
      <c r="D21" s="578"/>
      <c r="E21" s="578"/>
    </row>
  </sheetData>
  <mergeCells count="13">
    <mergeCell ref="C12:E12"/>
    <mergeCell ref="E20:E21"/>
    <mergeCell ref="A13:A14"/>
    <mergeCell ref="B13:B14"/>
    <mergeCell ref="C13:C14"/>
    <mergeCell ref="D20:D21"/>
    <mergeCell ref="D13:D14"/>
    <mergeCell ref="E13:E14"/>
    <mergeCell ref="A1:A2"/>
    <mergeCell ref="D8:D9"/>
    <mergeCell ref="B1:B2"/>
    <mergeCell ref="C1:C2"/>
    <mergeCell ref="D1:D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32" sqref="B32"/>
    </sheetView>
  </sheetViews>
  <sheetFormatPr baseColWidth="10" defaultRowHeight="15" x14ac:dyDescent="0.25"/>
  <cols>
    <col min="1" max="1" width="25.85546875" customWidth="1"/>
    <col min="2" max="2" width="53.85546875" customWidth="1"/>
  </cols>
  <sheetData>
    <row r="1" spans="1:2" x14ac:dyDescent="0.25">
      <c r="A1" s="43" t="s">
        <v>102</v>
      </c>
      <c r="B1" s="39" t="s">
        <v>110</v>
      </c>
    </row>
    <row r="2" spans="1:2" x14ac:dyDescent="0.25">
      <c r="A2" s="40">
        <v>1</v>
      </c>
      <c r="B2" s="37" t="s">
        <v>103</v>
      </c>
    </row>
    <row r="3" spans="1:2" x14ac:dyDescent="0.25">
      <c r="A3" s="40">
        <v>2</v>
      </c>
      <c r="B3" s="37" t="s">
        <v>104</v>
      </c>
    </row>
    <row r="4" spans="1:2" x14ac:dyDescent="0.25">
      <c r="A4" s="40">
        <v>3</v>
      </c>
      <c r="B4" s="37" t="s">
        <v>105</v>
      </c>
    </row>
    <row r="5" spans="1:2" x14ac:dyDescent="0.25">
      <c r="A5" s="40">
        <v>4</v>
      </c>
      <c r="B5" s="37" t="s">
        <v>106</v>
      </c>
    </row>
    <row r="6" spans="1:2" x14ac:dyDescent="0.25">
      <c r="A6" s="40">
        <v>5</v>
      </c>
      <c r="B6" s="37" t="s">
        <v>107</v>
      </c>
    </row>
    <row r="7" spans="1:2" x14ac:dyDescent="0.25">
      <c r="A7" s="40">
        <v>6</v>
      </c>
      <c r="B7" s="37" t="s">
        <v>108</v>
      </c>
    </row>
    <row r="8" spans="1:2" ht="15.75" thickBot="1" x14ac:dyDescent="0.3">
      <c r="A8" s="41">
        <v>7</v>
      </c>
      <c r="B8" s="42" t="s">
        <v>109</v>
      </c>
    </row>
    <row r="9" spans="1:2" ht="15.75" thickBot="1" x14ac:dyDescent="0.3"/>
    <row r="10" spans="1:2" x14ac:dyDescent="0.25">
      <c r="A10" s="20" t="s">
        <v>117</v>
      </c>
      <c r="B10" s="28"/>
    </row>
    <row r="11" spans="1:2" x14ac:dyDescent="0.25">
      <c r="A11" s="36" t="s">
        <v>111</v>
      </c>
      <c r="B11" s="37" t="s">
        <v>114</v>
      </c>
    </row>
    <row r="12" spans="1:2" x14ac:dyDescent="0.25">
      <c r="A12" s="36" t="s">
        <v>112</v>
      </c>
      <c r="B12" s="37" t="s">
        <v>115</v>
      </c>
    </row>
    <row r="13" spans="1:2" ht="15.75" thickBot="1" x14ac:dyDescent="0.3">
      <c r="A13" s="38" t="s">
        <v>113</v>
      </c>
      <c r="B13" s="42" t="s">
        <v>116</v>
      </c>
    </row>
    <row r="14" spans="1:2" ht="15.75" thickBot="1" x14ac:dyDescent="0.3"/>
    <row r="15" spans="1:2" x14ac:dyDescent="0.25">
      <c r="A15" s="20" t="s">
        <v>118</v>
      </c>
      <c r="B15" s="594" t="s">
        <v>120</v>
      </c>
    </row>
    <row r="16" spans="1:2" ht="15.75" thickBot="1" x14ac:dyDescent="0.3">
      <c r="A16" s="38" t="s">
        <v>119</v>
      </c>
      <c r="B16" s="595"/>
    </row>
    <row r="17" spans="1:1" x14ac:dyDescent="0.25">
      <c r="A17" s="44" t="s">
        <v>121</v>
      </c>
    </row>
  </sheetData>
  <mergeCells count="1">
    <mergeCell ref="B15:B16"/>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workbookViewId="0">
      <selection activeCell="B6" sqref="B6"/>
    </sheetView>
  </sheetViews>
  <sheetFormatPr baseColWidth="10" defaultRowHeight="15" x14ac:dyDescent="0.25"/>
  <cols>
    <col min="2" max="2" width="74.140625" style="139" customWidth="1"/>
    <col min="3" max="3" width="8" style="139" customWidth="1"/>
    <col min="4" max="4" width="10" style="139" customWidth="1"/>
    <col min="5" max="5" width="7.42578125" style="139" customWidth="1"/>
    <col min="6" max="6" width="10.5703125" style="406" customWidth="1"/>
    <col min="7" max="7" width="14" customWidth="1"/>
  </cols>
  <sheetData>
    <row r="2" spans="2:11" ht="18.75" x14ac:dyDescent="0.3">
      <c r="B2" s="596" t="s">
        <v>796</v>
      </c>
      <c r="C2" s="596"/>
      <c r="D2" s="596"/>
      <c r="E2" s="596"/>
      <c r="F2" s="596"/>
      <c r="G2" s="596"/>
      <c r="H2" s="596"/>
      <c r="I2" s="596"/>
      <c r="J2" s="596"/>
      <c r="K2" s="596"/>
    </row>
    <row r="4" spans="2:11" x14ac:dyDescent="0.25">
      <c r="B4" s="597" t="s">
        <v>532</v>
      </c>
      <c r="C4" s="599" t="s">
        <v>546</v>
      </c>
      <c r="D4" s="599"/>
      <c r="E4" s="599"/>
      <c r="F4" s="599" t="s">
        <v>551</v>
      </c>
      <c r="G4" s="599"/>
      <c r="H4" s="599" t="s">
        <v>98</v>
      </c>
      <c r="I4" s="599"/>
      <c r="J4" s="599"/>
      <c r="K4" s="600" t="s">
        <v>549</v>
      </c>
    </row>
    <row r="5" spans="2:11" ht="38.25" x14ac:dyDescent="0.25">
      <c r="B5" s="598"/>
      <c r="C5" s="440" t="s">
        <v>572</v>
      </c>
      <c r="D5" s="440" t="s">
        <v>573</v>
      </c>
      <c r="E5" s="440" t="s">
        <v>574</v>
      </c>
      <c r="F5" s="440" t="s">
        <v>547</v>
      </c>
      <c r="G5" s="441" t="s">
        <v>550</v>
      </c>
      <c r="H5" s="178" t="s">
        <v>320</v>
      </c>
      <c r="I5" s="441" t="s">
        <v>100</v>
      </c>
      <c r="J5" s="442" t="s">
        <v>548</v>
      </c>
      <c r="K5" s="600"/>
    </row>
    <row r="6" spans="2:11" s="139" customFormat="1" ht="30" customHeight="1" x14ac:dyDescent="0.25">
      <c r="B6" s="411" t="s">
        <v>11</v>
      </c>
      <c r="C6" s="411"/>
      <c r="D6" s="411"/>
      <c r="E6" s="411" t="s">
        <v>585</v>
      </c>
      <c r="F6" s="399"/>
      <c r="G6" s="412">
        <v>41000</v>
      </c>
      <c r="H6" s="413">
        <f>G6</f>
        <v>41000</v>
      </c>
      <c r="I6" s="224"/>
      <c r="J6" s="224"/>
      <c r="K6" s="413">
        <f>SUM(H6:J6)</f>
        <v>41000</v>
      </c>
    </row>
    <row r="7" spans="2:11" ht="29.25" customHeight="1" x14ac:dyDescent="0.25">
      <c r="B7" s="411" t="s">
        <v>87</v>
      </c>
      <c r="C7" s="411"/>
      <c r="D7" s="411"/>
      <c r="E7" s="411" t="s">
        <v>585</v>
      </c>
      <c r="F7" s="414"/>
      <c r="G7" s="409">
        <v>128458</v>
      </c>
      <c r="H7" s="413">
        <f t="shared" ref="H7:H29" si="0">G7</f>
        <v>128458</v>
      </c>
      <c r="I7" s="51"/>
      <c r="J7" s="51"/>
      <c r="K7" s="413">
        <f t="shared" ref="K7:K29" si="1">SUM(H7:J7)</f>
        <v>128458</v>
      </c>
    </row>
    <row r="8" spans="2:11" ht="24" customHeight="1" x14ac:dyDescent="0.25">
      <c r="B8" s="411" t="s">
        <v>12</v>
      </c>
      <c r="C8" s="411"/>
      <c r="D8" s="411"/>
      <c r="E8" s="411" t="s">
        <v>585</v>
      </c>
      <c r="F8" s="414"/>
      <c r="G8" s="409">
        <f>421480+10000+20000</f>
        <v>451480</v>
      </c>
      <c r="H8" s="413">
        <f t="shared" si="0"/>
        <v>451480</v>
      </c>
      <c r="I8" s="51"/>
      <c r="J8" s="51"/>
      <c r="K8" s="413">
        <f t="shared" si="1"/>
        <v>451480</v>
      </c>
    </row>
    <row r="9" spans="2:11" ht="24" customHeight="1" x14ac:dyDescent="0.25">
      <c r="B9" s="411" t="s">
        <v>713</v>
      </c>
      <c r="C9" s="411"/>
      <c r="D9" s="411"/>
      <c r="E9" s="411" t="s">
        <v>585</v>
      </c>
      <c r="F9" s="414"/>
      <c r="G9" s="409">
        <v>200000</v>
      </c>
      <c r="H9" s="413">
        <f t="shared" si="0"/>
        <v>200000</v>
      </c>
      <c r="I9" s="51"/>
      <c r="J9" s="51"/>
      <c r="K9" s="413">
        <f t="shared" si="1"/>
        <v>200000</v>
      </c>
    </row>
    <row r="10" spans="2:11" ht="29.25" customHeight="1" x14ac:dyDescent="0.25">
      <c r="B10" s="411" t="s">
        <v>14</v>
      </c>
      <c r="C10" s="411"/>
      <c r="D10" s="411"/>
      <c r="E10" s="411" t="s">
        <v>585</v>
      </c>
      <c r="F10" s="414"/>
      <c r="G10" s="409">
        <v>23700</v>
      </c>
      <c r="H10" s="413">
        <f t="shared" si="0"/>
        <v>23700</v>
      </c>
      <c r="I10" s="51"/>
      <c r="J10" s="51"/>
      <c r="K10" s="413">
        <f t="shared" si="1"/>
        <v>23700</v>
      </c>
    </row>
    <row r="11" spans="2:11" ht="24" customHeight="1" x14ac:dyDescent="0.25">
      <c r="B11" s="411" t="s">
        <v>15</v>
      </c>
      <c r="C11" s="411"/>
      <c r="D11" s="411"/>
      <c r="E11" s="411" t="s">
        <v>585</v>
      </c>
      <c r="F11" s="410"/>
      <c r="G11" s="401">
        <v>162396</v>
      </c>
      <c r="H11" s="413">
        <f t="shared" si="0"/>
        <v>162396</v>
      </c>
      <c r="I11" s="51"/>
      <c r="J11" s="51"/>
      <c r="K11" s="413">
        <f t="shared" si="1"/>
        <v>162396</v>
      </c>
    </row>
    <row r="12" spans="2:11" ht="24" customHeight="1" x14ac:dyDescent="0.25">
      <c r="B12" s="411" t="s">
        <v>16</v>
      </c>
      <c r="C12" s="411"/>
      <c r="D12" s="411"/>
      <c r="E12" s="411" t="s">
        <v>585</v>
      </c>
      <c r="F12" s="410"/>
      <c r="G12" s="409">
        <v>30000</v>
      </c>
      <c r="H12" s="413">
        <f t="shared" si="0"/>
        <v>30000</v>
      </c>
      <c r="I12" s="51"/>
      <c r="J12" s="51"/>
      <c r="K12" s="413">
        <f t="shared" si="1"/>
        <v>30000</v>
      </c>
    </row>
    <row r="13" spans="2:11" ht="24" customHeight="1" x14ac:dyDescent="0.25">
      <c r="B13" s="411" t="s">
        <v>17</v>
      </c>
      <c r="C13" s="411"/>
      <c r="D13" s="411"/>
      <c r="E13" s="411" t="s">
        <v>585</v>
      </c>
      <c r="F13" s="410"/>
      <c r="G13" s="409">
        <v>20000</v>
      </c>
      <c r="H13" s="413">
        <f t="shared" si="0"/>
        <v>20000</v>
      </c>
      <c r="I13" s="51"/>
      <c r="J13" s="51"/>
      <c r="K13" s="413">
        <f t="shared" si="1"/>
        <v>20000</v>
      </c>
    </row>
    <row r="14" spans="2:11" ht="24" customHeight="1" x14ac:dyDescent="0.25">
      <c r="B14" s="403" t="s">
        <v>724</v>
      </c>
      <c r="C14" s="403"/>
      <c r="D14" s="403"/>
      <c r="E14" s="403" t="s">
        <v>585</v>
      </c>
      <c r="F14" s="410"/>
      <c r="G14" s="409">
        <v>10000</v>
      </c>
      <c r="H14" s="413">
        <f t="shared" si="0"/>
        <v>10000</v>
      </c>
      <c r="I14" s="51"/>
      <c r="J14" s="51"/>
      <c r="K14" s="413">
        <f t="shared" si="1"/>
        <v>10000</v>
      </c>
    </row>
    <row r="15" spans="2:11" ht="24" customHeight="1" x14ac:dyDescent="0.25">
      <c r="B15" s="411" t="s">
        <v>727</v>
      </c>
      <c r="C15" s="411"/>
      <c r="D15" s="411"/>
      <c r="E15" s="411" t="s">
        <v>585</v>
      </c>
      <c r="F15" s="410"/>
      <c r="G15" s="409">
        <v>30000</v>
      </c>
      <c r="H15" s="413">
        <f t="shared" si="0"/>
        <v>30000</v>
      </c>
      <c r="I15" s="51"/>
      <c r="J15" s="51"/>
      <c r="K15" s="413">
        <f t="shared" si="1"/>
        <v>30000</v>
      </c>
    </row>
    <row r="16" spans="2:11" ht="30" customHeight="1" x14ac:dyDescent="0.25">
      <c r="B16" s="403" t="s">
        <v>730</v>
      </c>
      <c r="C16" s="403"/>
      <c r="D16" s="403"/>
      <c r="E16" s="403" t="s">
        <v>585</v>
      </c>
      <c r="F16" s="410"/>
      <c r="G16" s="409">
        <v>25000</v>
      </c>
      <c r="H16" s="413">
        <f t="shared" si="0"/>
        <v>25000</v>
      </c>
      <c r="I16" s="51"/>
      <c r="J16" s="51"/>
      <c r="K16" s="413">
        <f t="shared" si="1"/>
        <v>25000</v>
      </c>
    </row>
    <row r="17" spans="2:11" ht="24" customHeight="1" x14ac:dyDescent="0.25">
      <c r="B17" s="411" t="s">
        <v>88</v>
      </c>
      <c r="C17" s="411"/>
      <c r="D17" s="411"/>
      <c r="E17" s="411" t="s">
        <v>585</v>
      </c>
      <c r="F17" s="410"/>
      <c r="G17" s="409">
        <v>45000</v>
      </c>
      <c r="H17" s="413">
        <f t="shared" si="0"/>
        <v>45000</v>
      </c>
      <c r="I17" s="51"/>
      <c r="J17" s="51"/>
      <c r="K17" s="413">
        <f t="shared" si="1"/>
        <v>45000</v>
      </c>
    </row>
    <row r="18" spans="2:11" ht="24" customHeight="1" x14ac:dyDescent="0.25">
      <c r="B18" s="403" t="s">
        <v>735</v>
      </c>
      <c r="C18" s="403"/>
      <c r="D18" s="403"/>
      <c r="E18" s="403" t="s">
        <v>585</v>
      </c>
      <c r="F18" s="410"/>
      <c r="G18" s="409">
        <f>20000+10000</f>
        <v>30000</v>
      </c>
      <c r="H18" s="413">
        <f t="shared" si="0"/>
        <v>30000</v>
      </c>
      <c r="I18" s="51"/>
      <c r="J18" s="51"/>
      <c r="K18" s="413">
        <f t="shared" si="1"/>
        <v>30000</v>
      </c>
    </row>
    <row r="19" spans="2:11" ht="24" customHeight="1" x14ac:dyDescent="0.25">
      <c r="B19" s="403" t="s">
        <v>22</v>
      </c>
      <c r="C19" s="403"/>
      <c r="D19" s="403"/>
      <c r="E19" s="403" t="s">
        <v>585</v>
      </c>
      <c r="F19" s="410"/>
      <c r="G19" s="409">
        <v>20000</v>
      </c>
      <c r="H19" s="413">
        <f t="shared" si="0"/>
        <v>20000</v>
      </c>
      <c r="I19" s="51"/>
      <c r="J19" s="51"/>
      <c r="K19" s="413">
        <f t="shared" si="1"/>
        <v>20000</v>
      </c>
    </row>
    <row r="20" spans="2:11" ht="24" customHeight="1" x14ac:dyDescent="0.25">
      <c r="B20" s="403" t="s">
        <v>799</v>
      </c>
      <c r="C20" s="403"/>
      <c r="D20" s="403"/>
      <c r="E20" s="403" t="s">
        <v>585</v>
      </c>
      <c r="F20" s="410"/>
      <c r="G20" s="409">
        <v>8000</v>
      </c>
      <c r="H20" s="413">
        <f t="shared" si="0"/>
        <v>8000</v>
      </c>
      <c r="I20" s="51"/>
      <c r="J20" s="51"/>
      <c r="K20" s="413">
        <f t="shared" si="1"/>
        <v>8000</v>
      </c>
    </row>
    <row r="21" spans="2:11" ht="24" customHeight="1" x14ac:dyDescent="0.25">
      <c r="B21" s="403" t="s">
        <v>741</v>
      </c>
      <c r="C21" s="403"/>
      <c r="D21" s="403"/>
      <c r="E21" s="403" t="s">
        <v>585</v>
      </c>
      <c r="F21" s="185"/>
      <c r="G21" s="409">
        <f>62282+62282</f>
        <v>124564</v>
      </c>
      <c r="H21" s="413">
        <f t="shared" si="0"/>
        <v>124564</v>
      </c>
      <c r="I21" s="51"/>
      <c r="J21" s="51"/>
      <c r="K21" s="413">
        <f t="shared" si="1"/>
        <v>124564</v>
      </c>
    </row>
    <row r="22" spans="2:11" ht="24" customHeight="1" x14ac:dyDescent="0.25">
      <c r="B22" s="403" t="s">
        <v>800</v>
      </c>
      <c r="C22" s="403"/>
      <c r="D22" s="403"/>
      <c r="E22" s="403" t="s">
        <v>585</v>
      </c>
      <c r="F22" s="410"/>
      <c r="G22" s="409">
        <v>65000</v>
      </c>
      <c r="H22" s="413">
        <f t="shared" si="0"/>
        <v>65000</v>
      </c>
      <c r="I22" s="51"/>
      <c r="J22" s="51"/>
      <c r="K22" s="413">
        <f t="shared" si="1"/>
        <v>65000</v>
      </c>
    </row>
    <row r="23" spans="2:11" ht="24" customHeight="1" x14ac:dyDescent="0.25">
      <c r="B23" s="403" t="s">
        <v>33</v>
      </c>
      <c r="C23" s="403"/>
      <c r="D23" s="403"/>
      <c r="E23" s="403" t="s">
        <v>585</v>
      </c>
      <c r="F23" s="410"/>
      <c r="G23" s="409">
        <v>58000</v>
      </c>
      <c r="H23" s="413">
        <f t="shared" si="0"/>
        <v>58000</v>
      </c>
      <c r="I23" s="51"/>
      <c r="J23" s="51"/>
      <c r="K23" s="413">
        <f t="shared" si="1"/>
        <v>58000</v>
      </c>
    </row>
    <row r="24" spans="2:11" ht="24" customHeight="1" x14ac:dyDescent="0.25">
      <c r="B24" s="411" t="s">
        <v>34</v>
      </c>
      <c r="C24" s="411"/>
      <c r="D24" s="411"/>
      <c r="E24" s="411" t="s">
        <v>585</v>
      </c>
      <c r="F24" s="410"/>
      <c r="G24" s="409">
        <v>90000</v>
      </c>
      <c r="H24" s="413">
        <f t="shared" si="0"/>
        <v>90000</v>
      </c>
      <c r="I24" s="51"/>
      <c r="J24" s="51"/>
      <c r="K24" s="413">
        <f t="shared" si="1"/>
        <v>90000</v>
      </c>
    </row>
    <row r="25" spans="2:11" ht="24" customHeight="1" x14ac:dyDescent="0.25">
      <c r="B25" s="411" t="s">
        <v>35</v>
      </c>
      <c r="C25" s="411"/>
      <c r="D25" s="411"/>
      <c r="E25" s="411" t="s">
        <v>585</v>
      </c>
      <c r="F25" s="410"/>
      <c r="G25" s="409">
        <v>70000</v>
      </c>
      <c r="H25" s="413">
        <f t="shared" si="0"/>
        <v>70000</v>
      </c>
      <c r="I25" s="51"/>
      <c r="J25" s="51"/>
      <c r="K25" s="413">
        <f t="shared" si="1"/>
        <v>70000</v>
      </c>
    </row>
    <row r="26" spans="2:11" ht="24" customHeight="1" x14ac:dyDescent="0.25">
      <c r="B26" s="411" t="s">
        <v>801</v>
      </c>
      <c r="C26" s="411"/>
      <c r="D26" s="411"/>
      <c r="E26" s="411" t="s">
        <v>585</v>
      </c>
      <c r="F26" s="410"/>
      <c r="G26" s="409">
        <v>72000</v>
      </c>
      <c r="H26" s="413">
        <f t="shared" si="0"/>
        <v>72000</v>
      </c>
      <c r="I26" s="51"/>
      <c r="J26" s="51"/>
      <c r="K26" s="413">
        <f t="shared" si="1"/>
        <v>72000</v>
      </c>
    </row>
    <row r="27" spans="2:11" ht="24" customHeight="1" x14ac:dyDescent="0.25">
      <c r="B27" s="411" t="s">
        <v>37</v>
      </c>
      <c r="C27" s="411"/>
      <c r="D27" s="411"/>
      <c r="E27" s="411" t="s">
        <v>585</v>
      </c>
      <c r="F27" s="410"/>
      <c r="G27" s="409">
        <v>40000</v>
      </c>
      <c r="H27" s="413">
        <f t="shared" si="0"/>
        <v>40000</v>
      </c>
      <c r="I27" s="51"/>
      <c r="J27" s="51"/>
      <c r="K27" s="413">
        <f t="shared" si="1"/>
        <v>40000</v>
      </c>
    </row>
    <row r="28" spans="2:11" ht="24" customHeight="1" x14ac:dyDescent="0.25">
      <c r="B28" s="411" t="s">
        <v>833</v>
      </c>
      <c r="C28" s="411"/>
      <c r="D28" s="411"/>
      <c r="E28" s="411" t="s">
        <v>585</v>
      </c>
      <c r="F28" s="410"/>
      <c r="G28" s="445">
        <v>50000</v>
      </c>
      <c r="H28" s="413">
        <f t="shared" si="0"/>
        <v>50000</v>
      </c>
      <c r="I28" s="51"/>
      <c r="J28" s="51"/>
      <c r="K28" s="413">
        <f t="shared" si="1"/>
        <v>50000</v>
      </c>
    </row>
    <row r="29" spans="2:11" x14ac:dyDescent="0.25">
      <c r="B29" s="435" t="s">
        <v>746</v>
      </c>
      <c r="C29" s="435"/>
      <c r="D29" s="435"/>
      <c r="E29" s="435"/>
      <c r="F29" s="436"/>
      <c r="G29" s="437">
        <f>SUM(G6:G28)</f>
        <v>1794598</v>
      </c>
      <c r="H29" s="438">
        <f t="shared" si="0"/>
        <v>1794598</v>
      </c>
      <c r="I29" s="439"/>
      <c r="J29" s="439"/>
      <c r="K29" s="438">
        <f t="shared" si="1"/>
        <v>1794598</v>
      </c>
    </row>
    <row r="30" spans="2:11" x14ac:dyDescent="0.25">
      <c r="B30" s="431"/>
      <c r="C30" s="431"/>
      <c r="D30" s="431"/>
      <c r="E30" s="431"/>
      <c r="F30" s="432"/>
      <c r="G30" s="433"/>
      <c r="H30" s="434"/>
      <c r="I30" s="222"/>
      <c r="J30" s="222"/>
      <c r="K30" s="434"/>
    </row>
    <row r="31" spans="2:11" x14ac:dyDescent="0.25">
      <c r="G31" s="70"/>
    </row>
  </sheetData>
  <mergeCells count="6">
    <mergeCell ref="B2:K2"/>
    <mergeCell ref="B4:B5"/>
    <mergeCell ref="C4:E4"/>
    <mergeCell ref="F4:G4"/>
    <mergeCell ref="H4:J4"/>
    <mergeCell ref="K4:K5"/>
  </mergeCells>
  <pageMargins left="0.70866141732283472" right="0.70866141732283472" top="0.74803149606299213" bottom="0.74803149606299213" header="0.31496062992125984" footer="0.31496062992125984"/>
  <pageSetup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5"/>
  <sheetViews>
    <sheetView tabSelected="1" topLeftCell="A4" workbookViewId="0">
      <selection activeCell="G13" sqref="G13"/>
    </sheetView>
  </sheetViews>
  <sheetFormatPr baseColWidth="10" defaultRowHeight="15" x14ac:dyDescent="0.25"/>
  <cols>
    <col min="1" max="1" width="6.7109375" customWidth="1"/>
    <col min="2" max="2" width="33" style="406" customWidth="1"/>
    <col min="3" max="3" width="42.5703125" customWidth="1"/>
    <col min="4" max="4" width="49.7109375" style="392" customWidth="1"/>
    <col min="5" max="5" width="20.85546875" customWidth="1"/>
  </cols>
  <sheetData>
    <row r="2" spans="2:6" s="385" customFormat="1" ht="18.75" x14ac:dyDescent="0.3">
      <c r="B2" s="606" t="s">
        <v>797</v>
      </c>
      <c r="C2" s="607"/>
      <c r="D2" s="607"/>
      <c r="E2" s="608"/>
    </row>
    <row r="3" spans="2:6" s="385" customFormat="1" ht="12.75" x14ac:dyDescent="0.2">
      <c r="B3" s="386"/>
      <c r="C3" s="387"/>
      <c r="D3" s="390"/>
      <c r="E3" s="387"/>
    </row>
    <row r="4" spans="2:6" s="385" customFormat="1" ht="12.75" customHeight="1" x14ac:dyDescent="0.25">
      <c r="B4" s="609" t="s">
        <v>643</v>
      </c>
      <c r="C4" s="610"/>
      <c r="D4" s="610"/>
      <c r="E4" s="611"/>
    </row>
    <row r="5" spans="2:6" s="74" customFormat="1" ht="12.75" x14ac:dyDescent="0.2">
      <c r="B5" s="388"/>
      <c r="D5" s="391"/>
    </row>
    <row r="6" spans="2:6" s="74" customFormat="1" ht="12.75" x14ac:dyDescent="0.2">
      <c r="B6" s="407" t="s">
        <v>532</v>
      </c>
      <c r="C6" s="394" t="s">
        <v>416</v>
      </c>
      <c r="D6" s="395" t="s">
        <v>542</v>
      </c>
      <c r="E6" s="396" t="s">
        <v>541</v>
      </c>
    </row>
    <row r="7" spans="2:6" s="74" customFormat="1" ht="12.75" x14ac:dyDescent="0.2">
      <c r="B7" s="408"/>
      <c r="C7" s="397"/>
      <c r="D7" s="398"/>
      <c r="E7" s="396" t="s">
        <v>543</v>
      </c>
    </row>
    <row r="8" spans="2:6" ht="30" customHeight="1" x14ac:dyDescent="0.25">
      <c r="B8" s="601" t="s">
        <v>11</v>
      </c>
      <c r="C8" s="603" t="s">
        <v>705</v>
      </c>
      <c r="D8" s="399" t="s">
        <v>706</v>
      </c>
      <c r="E8" s="612">
        <v>41000</v>
      </c>
    </row>
    <row r="9" spans="2:6" ht="25.5" x14ac:dyDescent="0.25">
      <c r="B9" s="602"/>
      <c r="C9" s="603"/>
      <c r="D9" s="399" t="s">
        <v>707</v>
      </c>
      <c r="E9" s="612"/>
      <c r="F9" s="70"/>
    </row>
    <row r="10" spans="2:6" ht="45" customHeight="1" x14ac:dyDescent="0.25">
      <c r="B10" s="601" t="s">
        <v>87</v>
      </c>
      <c r="C10" s="604" t="s">
        <v>708</v>
      </c>
      <c r="D10" s="399" t="s">
        <v>802</v>
      </c>
      <c r="E10" s="613">
        <v>128458</v>
      </c>
      <c r="F10" s="70"/>
    </row>
    <row r="11" spans="2:6" ht="64.5" customHeight="1" x14ac:dyDescent="0.25">
      <c r="B11" s="658"/>
      <c r="C11" s="604"/>
      <c r="D11" s="399" t="s">
        <v>743</v>
      </c>
      <c r="E11" s="613"/>
      <c r="F11" s="70"/>
    </row>
    <row r="12" spans="2:6" ht="64.5" customHeight="1" x14ac:dyDescent="0.25">
      <c r="B12" s="602"/>
      <c r="C12" s="604"/>
      <c r="D12" s="399" t="s">
        <v>740</v>
      </c>
      <c r="E12" s="613"/>
      <c r="F12" s="70"/>
    </row>
    <row r="13" spans="2:6" ht="45" customHeight="1" x14ac:dyDescent="0.25">
      <c r="B13" s="601" t="s">
        <v>12</v>
      </c>
      <c r="C13" s="604" t="s">
        <v>709</v>
      </c>
      <c r="D13" s="399" t="s">
        <v>710</v>
      </c>
      <c r="E13" s="613">
        <f>'DESARROLLO SOCIOL 2'!K8</f>
        <v>451480</v>
      </c>
      <c r="F13" s="70"/>
    </row>
    <row r="14" spans="2:6" ht="38.25" x14ac:dyDescent="0.25">
      <c r="B14" s="658"/>
      <c r="C14" s="604"/>
      <c r="D14" s="399" t="s">
        <v>711</v>
      </c>
      <c r="E14" s="613"/>
      <c r="F14" s="70"/>
    </row>
    <row r="15" spans="2:6" ht="38.25" x14ac:dyDescent="0.25">
      <c r="B15" s="658"/>
      <c r="C15" s="604"/>
      <c r="D15" s="399" t="s">
        <v>803</v>
      </c>
      <c r="E15" s="613"/>
      <c r="F15" s="70"/>
    </row>
    <row r="16" spans="2:6" ht="76.5" x14ac:dyDescent="0.25">
      <c r="B16" s="602"/>
      <c r="C16" s="604"/>
      <c r="D16" s="399" t="s">
        <v>712</v>
      </c>
      <c r="E16" s="613"/>
      <c r="F16" s="70"/>
    </row>
    <row r="17" spans="2:6" ht="60" customHeight="1" x14ac:dyDescent="0.25">
      <c r="B17" s="605" t="s">
        <v>713</v>
      </c>
      <c r="C17" s="604" t="s">
        <v>744</v>
      </c>
      <c r="D17" s="399" t="s">
        <v>804</v>
      </c>
      <c r="E17" s="613">
        <v>200000</v>
      </c>
      <c r="F17" s="70"/>
    </row>
    <row r="18" spans="2:6" ht="25.5" x14ac:dyDescent="0.25">
      <c r="B18" s="605"/>
      <c r="C18" s="604"/>
      <c r="D18" s="399" t="s">
        <v>714</v>
      </c>
      <c r="E18" s="613"/>
      <c r="F18" s="70"/>
    </row>
    <row r="19" spans="2:6" ht="39" x14ac:dyDescent="0.25">
      <c r="B19" s="605"/>
      <c r="C19" s="604"/>
      <c r="D19" s="181" t="s">
        <v>715</v>
      </c>
      <c r="E19" s="613"/>
      <c r="F19" s="70"/>
    </row>
    <row r="20" spans="2:6" ht="51.75" x14ac:dyDescent="0.25">
      <c r="B20" s="605"/>
      <c r="C20" s="76" t="s">
        <v>716</v>
      </c>
      <c r="D20" s="181" t="s">
        <v>805</v>
      </c>
      <c r="E20" s="613"/>
      <c r="F20" s="70"/>
    </row>
    <row r="21" spans="2:6" ht="15" customHeight="1" x14ac:dyDescent="0.25">
      <c r="B21" s="605" t="s">
        <v>14</v>
      </c>
      <c r="C21" s="604" t="s">
        <v>717</v>
      </c>
      <c r="D21" s="181" t="s">
        <v>718</v>
      </c>
      <c r="E21" s="612">
        <v>23700</v>
      </c>
      <c r="F21" s="70"/>
    </row>
    <row r="22" spans="2:6" ht="25.5" x14ac:dyDescent="0.25">
      <c r="B22" s="605"/>
      <c r="C22" s="604"/>
      <c r="D22" s="399" t="s">
        <v>745</v>
      </c>
      <c r="E22" s="612"/>
      <c r="F22" s="70"/>
    </row>
    <row r="23" spans="2:6" ht="25.5" x14ac:dyDescent="0.25">
      <c r="B23" s="605"/>
      <c r="C23" s="604"/>
      <c r="D23" s="399" t="s">
        <v>719</v>
      </c>
      <c r="E23" s="612"/>
      <c r="F23" s="70"/>
    </row>
    <row r="24" spans="2:6" ht="76.5" x14ac:dyDescent="0.25">
      <c r="B24" s="449" t="s">
        <v>15</v>
      </c>
      <c r="C24" s="400" t="s">
        <v>720</v>
      </c>
      <c r="D24" s="399" t="s">
        <v>806</v>
      </c>
      <c r="E24" s="401">
        <v>162396</v>
      </c>
      <c r="F24" s="70"/>
    </row>
    <row r="25" spans="2:6" ht="51" x14ac:dyDescent="0.25">
      <c r="B25" s="404" t="s">
        <v>16</v>
      </c>
      <c r="C25" s="399" t="s">
        <v>721</v>
      </c>
      <c r="D25" s="399" t="s">
        <v>807</v>
      </c>
      <c r="E25" s="401">
        <v>30000</v>
      </c>
      <c r="F25" s="70"/>
    </row>
    <row r="26" spans="2:6" ht="51" x14ac:dyDescent="0.25">
      <c r="B26" s="404" t="s">
        <v>17</v>
      </c>
      <c r="C26" s="399" t="s">
        <v>722</v>
      </c>
      <c r="D26" s="399" t="s">
        <v>723</v>
      </c>
      <c r="E26" s="401">
        <v>20000</v>
      </c>
      <c r="F26" s="70"/>
    </row>
    <row r="27" spans="2:6" ht="38.25" x14ac:dyDescent="0.25">
      <c r="B27" s="402" t="s">
        <v>724</v>
      </c>
      <c r="C27" s="399" t="s">
        <v>725</v>
      </c>
      <c r="D27" s="399" t="s">
        <v>726</v>
      </c>
      <c r="E27" s="401">
        <v>10000</v>
      </c>
      <c r="F27" s="70"/>
    </row>
    <row r="28" spans="2:6" ht="45" customHeight="1" x14ac:dyDescent="0.25">
      <c r="B28" s="601" t="s">
        <v>727</v>
      </c>
      <c r="C28" s="603" t="s">
        <v>808</v>
      </c>
      <c r="D28" s="399" t="s">
        <v>809</v>
      </c>
      <c r="E28" s="613">
        <v>30000</v>
      </c>
      <c r="F28" s="70"/>
    </row>
    <row r="29" spans="2:6" ht="25.5" x14ac:dyDescent="0.25">
      <c r="B29" s="658"/>
      <c r="C29" s="603"/>
      <c r="D29" s="399" t="s">
        <v>729</v>
      </c>
      <c r="E29" s="613"/>
      <c r="F29" s="70"/>
    </row>
    <row r="30" spans="2:6" ht="25.5" x14ac:dyDescent="0.25">
      <c r="B30" s="602"/>
      <c r="C30" s="603"/>
      <c r="D30" s="399" t="s">
        <v>728</v>
      </c>
      <c r="E30" s="613"/>
      <c r="F30" s="70"/>
    </row>
    <row r="31" spans="2:6" ht="51.75" x14ac:dyDescent="0.25">
      <c r="B31" s="402" t="s">
        <v>730</v>
      </c>
      <c r="C31" s="399" t="s">
        <v>731</v>
      </c>
      <c r="D31" s="399" t="s">
        <v>732</v>
      </c>
      <c r="E31" s="401">
        <v>25000</v>
      </c>
      <c r="F31" s="70"/>
    </row>
    <row r="32" spans="2:6" ht="63.75" x14ac:dyDescent="0.25">
      <c r="B32" s="404" t="s">
        <v>88</v>
      </c>
      <c r="C32" s="399" t="s">
        <v>733</v>
      </c>
      <c r="D32" s="399" t="s">
        <v>734</v>
      </c>
      <c r="E32" s="401">
        <v>45000</v>
      </c>
      <c r="F32" s="70"/>
    </row>
    <row r="33" spans="2:6" ht="38.25" x14ac:dyDescent="0.25">
      <c r="B33" s="402" t="s">
        <v>735</v>
      </c>
      <c r="C33" s="399" t="s">
        <v>810</v>
      </c>
      <c r="D33" s="399" t="s">
        <v>736</v>
      </c>
      <c r="E33" s="401">
        <f>'DESARROLLO SOCIOL 2'!H18</f>
        <v>30000</v>
      </c>
      <c r="F33" s="70"/>
    </row>
    <row r="34" spans="2:6" ht="51" x14ac:dyDescent="0.25">
      <c r="B34" s="405" t="s">
        <v>22</v>
      </c>
      <c r="C34" s="399" t="s">
        <v>737</v>
      </c>
      <c r="D34" s="399" t="s">
        <v>738</v>
      </c>
      <c r="E34" s="401">
        <v>20000</v>
      </c>
      <c r="F34" s="70"/>
    </row>
    <row r="35" spans="2:6" ht="38.25" x14ac:dyDescent="0.25">
      <c r="B35" s="405" t="s">
        <v>799</v>
      </c>
      <c r="C35" s="399" t="s">
        <v>811</v>
      </c>
      <c r="D35" s="399" t="s">
        <v>739</v>
      </c>
      <c r="E35" s="401">
        <v>8000</v>
      </c>
      <c r="F35" s="70"/>
    </row>
    <row r="36" spans="2:6" x14ac:dyDescent="0.25">
      <c r="B36" s="405" t="s">
        <v>741</v>
      </c>
      <c r="C36" s="75"/>
      <c r="D36" s="403"/>
      <c r="E36" s="413">
        <f>'DESARROLLO SOCIOL 2'!H21</f>
        <v>124564</v>
      </c>
      <c r="F36" s="70"/>
    </row>
    <row r="37" spans="2:6" ht="25.5" x14ac:dyDescent="0.25">
      <c r="B37" s="405" t="s">
        <v>800</v>
      </c>
      <c r="C37" s="399" t="s">
        <v>812</v>
      </c>
      <c r="D37" s="399" t="s">
        <v>813</v>
      </c>
      <c r="E37" s="401">
        <v>65000</v>
      </c>
      <c r="F37" s="70"/>
    </row>
    <row r="38" spans="2:6" ht="38.25" x14ac:dyDescent="0.25">
      <c r="B38" s="405" t="s">
        <v>33</v>
      </c>
      <c r="C38" s="399" t="s">
        <v>814</v>
      </c>
      <c r="D38" s="399" t="s">
        <v>815</v>
      </c>
      <c r="E38" s="401">
        <v>58000</v>
      </c>
      <c r="F38" s="70"/>
    </row>
    <row r="39" spans="2:6" ht="63.75" x14ac:dyDescent="0.25">
      <c r="B39" s="404" t="s">
        <v>34</v>
      </c>
      <c r="C39" s="399" t="s">
        <v>816</v>
      </c>
      <c r="D39" s="399" t="s">
        <v>817</v>
      </c>
      <c r="E39" s="401">
        <v>90000</v>
      </c>
      <c r="F39" s="70"/>
    </row>
    <row r="40" spans="2:6" ht="51" x14ac:dyDescent="0.25">
      <c r="B40" s="404" t="s">
        <v>35</v>
      </c>
      <c r="C40" s="399" t="s">
        <v>818</v>
      </c>
      <c r="D40" s="399" t="s">
        <v>819</v>
      </c>
      <c r="E40" s="401">
        <v>70000</v>
      </c>
      <c r="F40" s="70"/>
    </row>
    <row r="41" spans="2:6" ht="51" x14ac:dyDescent="0.25">
      <c r="B41" s="404" t="s">
        <v>801</v>
      </c>
      <c r="C41" s="399" t="s">
        <v>820</v>
      </c>
      <c r="D41" s="399" t="s">
        <v>821</v>
      </c>
      <c r="E41" s="401">
        <v>72000</v>
      </c>
      <c r="F41" s="70"/>
    </row>
    <row r="42" spans="2:6" ht="62.25" customHeight="1" x14ac:dyDescent="0.25">
      <c r="B42" s="404" t="s">
        <v>37</v>
      </c>
      <c r="C42" s="399" t="s">
        <v>822</v>
      </c>
      <c r="D42" s="399" t="s">
        <v>823</v>
      </c>
      <c r="E42" s="401">
        <v>40000</v>
      </c>
      <c r="F42" s="70"/>
    </row>
    <row r="43" spans="2:6" ht="62.25" customHeight="1" x14ac:dyDescent="0.25">
      <c r="B43" s="404" t="str">
        <f>'DESARROLLO SOCIOL 2'!B28</f>
        <v>Proyecto CDI para zona de tolerancia</v>
      </c>
      <c r="C43" s="399"/>
      <c r="D43" s="399"/>
      <c r="E43" s="444">
        <v>50000</v>
      </c>
      <c r="F43" s="70"/>
    </row>
    <row r="44" spans="2:6" x14ac:dyDescent="0.25">
      <c r="B44" s="614" t="s">
        <v>742</v>
      </c>
      <c r="C44" s="615"/>
      <c r="D44" s="393"/>
      <c r="E44" s="307">
        <f>SUM(E8:E43)</f>
        <v>1794598</v>
      </c>
    </row>
    <row r="45" spans="2:6" x14ac:dyDescent="0.25">
      <c r="E45" s="70"/>
    </row>
  </sheetData>
  <mergeCells count="21">
    <mergeCell ref="B44:C44"/>
    <mergeCell ref="B28:B30"/>
    <mergeCell ref="C28:C30"/>
    <mergeCell ref="E13:E16"/>
    <mergeCell ref="E17:E20"/>
    <mergeCell ref="C13:C16"/>
    <mergeCell ref="E21:E23"/>
    <mergeCell ref="E28:E30"/>
    <mergeCell ref="B13:B16"/>
    <mergeCell ref="B17:B20"/>
    <mergeCell ref="C17:C19"/>
    <mergeCell ref="C21:C23"/>
    <mergeCell ref="B21:B23"/>
    <mergeCell ref="B8:B9"/>
    <mergeCell ref="C8:C9"/>
    <mergeCell ref="C10:C12"/>
    <mergeCell ref="B10:B12"/>
    <mergeCell ref="B2:E2"/>
    <mergeCell ref="B4:E4"/>
    <mergeCell ref="E8:E9"/>
    <mergeCell ref="E10:E12"/>
  </mergeCells>
  <pageMargins left="0.70866141732283472" right="0.70866141732283472" top="0.74803149606299213" bottom="0.74803149606299213" header="0.31496062992125984" footer="0.31496062992125984"/>
  <pageSetup scale="75" orientation="landscape" horizontalDpi="4294967293" vertic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1"/>
  <sheetViews>
    <sheetView topLeftCell="A28" zoomScale="80" zoomScaleNormal="80" workbookViewId="0">
      <selection activeCell="G11" sqref="G11"/>
    </sheetView>
  </sheetViews>
  <sheetFormatPr baseColWidth="10" defaultRowHeight="15" x14ac:dyDescent="0.25"/>
  <cols>
    <col min="1" max="1" width="39.28515625" style="424" customWidth="1"/>
    <col min="2" max="2" width="55.5703125" style="422" customWidth="1"/>
    <col min="3" max="3" width="46" style="422" customWidth="1"/>
    <col min="4" max="4" width="28.140625" style="429" hidden="1" customWidth="1"/>
    <col min="5" max="16384" width="11.42578125" style="422"/>
  </cols>
  <sheetData>
    <row r="2" spans="1:5" s="385" customFormat="1" ht="18.75" x14ac:dyDescent="0.3">
      <c r="A2" s="637" t="s">
        <v>798</v>
      </c>
      <c r="B2" s="637"/>
      <c r="C2" s="637"/>
      <c r="D2" s="637"/>
      <c r="E2" s="638"/>
    </row>
    <row r="3" spans="1:5" s="385" customFormat="1" ht="12.75" x14ac:dyDescent="0.2">
      <c r="B3" s="446"/>
      <c r="C3" s="447"/>
      <c r="D3" s="448"/>
      <c r="E3" s="447"/>
    </row>
    <row r="4" spans="1:5" s="385" customFormat="1" ht="12.75" customHeight="1" x14ac:dyDescent="0.25">
      <c r="A4" s="609" t="s">
        <v>643</v>
      </c>
      <c r="B4" s="610"/>
      <c r="C4" s="610"/>
      <c r="D4" s="610"/>
      <c r="E4" s="611"/>
    </row>
    <row r="6" spans="1:5" ht="15" customHeight="1" x14ac:dyDescent="0.25">
      <c r="A6" s="420" t="s">
        <v>747</v>
      </c>
      <c r="B6" s="628" t="s">
        <v>416</v>
      </c>
      <c r="C6" s="628" t="s">
        <v>748</v>
      </c>
      <c r="D6" s="618" t="s">
        <v>3</v>
      </c>
      <c r="E6" s="630" t="s">
        <v>320</v>
      </c>
    </row>
    <row r="7" spans="1:5" x14ac:dyDescent="0.25">
      <c r="A7" s="421"/>
      <c r="B7" s="629"/>
      <c r="C7" s="629"/>
      <c r="D7" s="618"/>
      <c r="E7" s="631"/>
    </row>
    <row r="8" spans="1:5" ht="74.25" customHeight="1" x14ac:dyDescent="0.25">
      <c r="A8" s="616" t="s">
        <v>749</v>
      </c>
      <c r="B8" s="616" t="s">
        <v>750</v>
      </c>
      <c r="C8" s="419" t="s">
        <v>772</v>
      </c>
      <c r="D8" s="625">
        <f>'cultura 2'!J8</f>
        <v>50000</v>
      </c>
      <c r="E8" s="621">
        <v>50000</v>
      </c>
    </row>
    <row r="9" spans="1:5" ht="51.75" customHeight="1" x14ac:dyDescent="0.25">
      <c r="A9" s="617"/>
      <c r="B9" s="617"/>
      <c r="C9" s="419" t="s">
        <v>773</v>
      </c>
      <c r="D9" s="626"/>
      <c r="E9" s="621"/>
    </row>
    <row r="10" spans="1:5" ht="51.75" customHeight="1" x14ac:dyDescent="0.25">
      <c r="A10" s="457"/>
      <c r="B10" s="457"/>
      <c r="C10" s="389" t="s">
        <v>771</v>
      </c>
      <c r="D10" s="627"/>
      <c r="E10" s="621"/>
    </row>
    <row r="11" spans="1:5" ht="142.5" customHeight="1" x14ac:dyDescent="0.25">
      <c r="A11" s="389" t="s">
        <v>26</v>
      </c>
      <c r="B11" s="389" t="s">
        <v>751</v>
      </c>
      <c r="C11" s="419" t="s">
        <v>824</v>
      </c>
      <c r="D11" s="425">
        <f>'cultura 2'!J9</f>
        <v>90000</v>
      </c>
      <c r="E11" s="443">
        <v>90000</v>
      </c>
    </row>
    <row r="12" spans="1:5" ht="51.75" customHeight="1" x14ac:dyDescent="0.25">
      <c r="A12" s="616" t="s">
        <v>27</v>
      </c>
      <c r="B12" s="616" t="s">
        <v>752</v>
      </c>
      <c r="C12" s="419" t="s">
        <v>776</v>
      </c>
      <c r="D12" s="642">
        <f>'cultura 2'!J10</f>
        <v>60000</v>
      </c>
      <c r="E12" s="622">
        <v>60000</v>
      </c>
    </row>
    <row r="13" spans="1:5" ht="40.5" customHeight="1" x14ac:dyDescent="0.25">
      <c r="A13" s="617"/>
      <c r="B13" s="617"/>
      <c r="C13" s="419" t="s">
        <v>775</v>
      </c>
      <c r="D13" s="643"/>
      <c r="E13" s="623"/>
    </row>
    <row r="14" spans="1:5" ht="42" customHeight="1" x14ac:dyDescent="0.25">
      <c r="A14" s="457"/>
      <c r="B14" s="457"/>
      <c r="C14" s="419" t="s">
        <v>774</v>
      </c>
      <c r="D14" s="644"/>
      <c r="E14" s="624"/>
    </row>
    <row r="15" spans="1:5" ht="30" customHeight="1" x14ac:dyDescent="0.25">
      <c r="A15" s="648" t="s">
        <v>182</v>
      </c>
      <c r="B15" s="616" t="s">
        <v>753</v>
      </c>
      <c r="C15" s="419" t="s">
        <v>777</v>
      </c>
      <c r="D15" s="645">
        <f>'cultura 2'!J11</f>
        <v>250000</v>
      </c>
      <c r="E15" s="622">
        <v>250000</v>
      </c>
    </row>
    <row r="16" spans="1:5" ht="30" customHeight="1" x14ac:dyDescent="0.25">
      <c r="A16" s="649"/>
      <c r="B16" s="617"/>
      <c r="C16" s="419" t="s">
        <v>778</v>
      </c>
      <c r="D16" s="646"/>
      <c r="E16" s="623"/>
    </row>
    <row r="17" spans="1:5" ht="30" customHeight="1" x14ac:dyDescent="0.25">
      <c r="A17" s="649"/>
      <c r="B17" s="617"/>
      <c r="C17" s="419" t="s">
        <v>779</v>
      </c>
      <c r="D17" s="646"/>
      <c r="E17" s="623"/>
    </row>
    <row r="18" spans="1:5" ht="30" customHeight="1" x14ac:dyDescent="0.25">
      <c r="A18" s="649"/>
      <c r="B18" s="617"/>
      <c r="C18" s="419" t="s">
        <v>780</v>
      </c>
      <c r="D18" s="646"/>
      <c r="E18" s="623"/>
    </row>
    <row r="19" spans="1:5" ht="45.75" customHeight="1" x14ac:dyDescent="0.25">
      <c r="A19" s="650"/>
      <c r="B19" s="457"/>
      <c r="C19" s="419" t="s">
        <v>781</v>
      </c>
      <c r="D19" s="647"/>
      <c r="E19" s="624"/>
    </row>
    <row r="20" spans="1:5" ht="114" customHeight="1" x14ac:dyDescent="0.25">
      <c r="A20" s="389" t="s">
        <v>28</v>
      </c>
      <c r="B20" s="389" t="s">
        <v>754</v>
      </c>
      <c r="C20" s="419" t="s">
        <v>755</v>
      </c>
      <c r="D20" s="425">
        <f>'cultura 2'!J12</f>
        <v>30000</v>
      </c>
      <c r="E20" s="443">
        <v>30000</v>
      </c>
    </row>
    <row r="21" spans="1:5" ht="96.75" customHeight="1" x14ac:dyDescent="0.25">
      <c r="A21" s="389" t="s">
        <v>29</v>
      </c>
      <c r="B21" s="389" t="s">
        <v>756</v>
      </c>
      <c r="C21" s="419" t="s">
        <v>825</v>
      </c>
      <c r="D21" s="425">
        <f>'cultura 2'!J13</f>
        <v>110400</v>
      </c>
      <c r="E21" s="443">
        <v>110400</v>
      </c>
    </row>
    <row r="22" spans="1:5" ht="74.25" customHeight="1" x14ac:dyDescent="0.25">
      <c r="A22" s="389" t="s">
        <v>183</v>
      </c>
      <c r="B22" s="389" t="s">
        <v>757</v>
      </c>
      <c r="C22" s="419" t="s">
        <v>758</v>
      </c>
      <c r="D22" s="425">
        <f>'cultura 2'!J14</f>
        <v>50000</v>
      </c>
      <c r="E22" s="443">
        <v>50000</v>
      </c>
    </row>
    <row r="23" spans="1:5" ht="74.25" customHeight="1" x14ac:dyDescent="0.25">
      <c r="A23" s="616" t="s">
        <v>30</v>
      </c>
      <c r="B23" s="616" t="s">
        <v>759</v>
      </c>
      <c r="C23" s="419" t="s">
        <v>793</v>
      </c>
      <c r="D23" s="425">
        <f>'cultura 2'!J15</f>
        <v>50000</v>
      </c>
      <c r="E23" s="622">
        <v>50000</v>
      </c>
    </row>
    <row r="24" spans="1:5" ht="74.25" customHeight="1" x14ac:dyDescent="0.25">
      <c r="A24" s="457"/>
      <c r="B24" s="457"/>
      <c r="C24" s="419" t="s">
        <v>792</v>
      </c>
      <c r="D24" s="426"/>
      <c r="E24" s="624"/>
    </row>
    <row r="25" spans="1:5" ht="74.25" customHeight="1" x14ac:dyDescent="0.25">
      <c r="A25" s="636" t="s">
        <v>184</v>
      </c>
      <c r="B25" s="619" t="s">
        <v>760</v>
      </c>
      <c r="C25" s="419" t="s">
        <v>790</v>
      </c>
      <c r="D25" s="632">
        <f>'cultura 2'!J16</f>
        <v>60000</v>
      </c>
      <c r="E25" s="622">
        <v>60000</v>
      </c>
    </row>
    <row r="26" spans="1:5" ht="74.25" customHeight="1" x14ac:dyDescent="0.25">
      <c r="A26" s="453"/>
      <c r="B26" s="620"/>
      <c r="C26" s="419" t="s">
        <v>791</v>
      </c>
      <c r="D26" s="633"/>
      <c r="E26" s="624"/>
    </row>
    <row r="27" spans="1:5" ht="74.25" customHeight="1" x14ac:dyDescent="0.25">
      <c r="A27" s="619" t="s">
        <v>185</v>
      </c>
      <c r="B27" s="619" t="s">
        <v>761</v>
      </c>
      <c r="C27" s="419" t="s">
        <v>787</v>
      </c>
      <c r="D27" s="634">
        <f>'cultura 2'!J17</f>
        <v>50000</v>
      </c>
      <c r="E27" s="622">
        <v>50000</v>
      </c>
    </row>
    <row r="28" spans="1:5" ht="74.25" customHeight="1" x14ac:dyDescent="0.25">
      <c r="A28" s="620"/>
      <c r="B28" s="620"/>
      <c r="C28" s="419" t="s">
        <v>788</v>
      </c>
      <c r="D28" s="635"/>
      <c r="E28" s="624"/>
    </row>
    <row r="29" spans="1:5" ht="74.25" customHeight="1" x14ac:dyDescent="0.25">
      <c r="A29" s="616" t="s">
        <v>826</v>
      </c>
      <c r="B29" s="616" t="s">
        <v>762</v>
      </c>
      <c r="C29" s="419" t="s">
        <v>789</v>
      </c>
      <c r="D29" s="427">
        <f>'cultura 2'!J18</f>
        <v>80000</v>
      </c>
      <c r="E29" s="622">
        <v>80000</v>
      </c>
    </row>
    <row r="30" spans="1:5" ht="74.25" customHeight="1" x14ac:dyDescent="0.25">
      <c r="A30" s="457"/>
      <c r="B30" s="457"/>
      <c r="C30" s="419" t="s">
        <v>786</v>
      </c>
      <c r="D30" s="427"/>
      <c r="E30" s="624"/>
    </row>
    <row r="31" spans="1:5" ht="74.25" customHeight="1" x14ac:dyDescent="0.25">
      <c r="A31" s="389" t="s">
        <v>763</v>
      </c>
      <c r="B31" s="389" t="s">
        <v>764</v>
      </c>
      <c r="C31" s="419" t="s">
        <v>765</v>
      </c>
      <c r="D31" s="427">
        <f>'cultura 2'!J20</f>
        <v>50000</v>
      </c>
      <c r="E31" s="443">
        <v>50000</v>
      </c>
    </row>
    <row r="32" spans="1:5" ht="74.25" customHeight="1" x14ac:dyDescent="0.25">
      <c r="A32" s="389" t="s">
        <v>766</v>
      </c>
      <c r="B32" s="389" t="s">
        <v>767</v>
      </c>
      <c r="C32" s="419" t="s">
        <v>768</v>
      </c>
      <c r="D32" s="427">
        <f>'cultura 2'!J21</f>
        <v>70000</v>
      </c>
      <c r="E32" s="443">
        <v>50000</v>
      </c>
    </row>
    <row r="33" spans="1:5" ht="74.25" customHeight="1" x14ac:dyDescent="0.25">
      <c r="A33" s="616" t="s">
        <v>827</v>
      </c>
      <c r="B33" s="616" t="s">
        <v>769</v>
      </c>
      <c r="C33" s="419" t="s">
        <v>784</v>
      </c>
      <c r="D33" s="645">
        <f>'cultura 2'!J22</f>
        <v>35000</v>
      </c>
      <c r="E33" s="622">
        <v>70000</v>
      </c>
    </row>
    <row r="34" spans="1:5" ht="74.25" customHeight="1" x14ac:dyDescent="0.25">
      <c r="A34" s="617"/>
      <c r="B34" s="617"/>
      <c r="C34" s="419" t="s">
        <v>785</v>
      </c>
      <c r="D34" s="646"/>
      <c r="E34" s="623"/>
    </row>
    <row r="35" spans="1:5" ht="93.75" customHeight="1" x14ac:dyDescent="0.25">
      <c r="A35" s="457"/>
      <c r="B35" s="457"/>
      <c r="C35" s="419" t="s">
        <v>828</v>
      </c>
      <c r="D35" s="647"/>
      <c r="E35" s="624"/>
    </row>
    <row r="36" spans="1:5" ht="74.25" customHeight="1" x14ac:dyDescent="0.25">
      <c r="A36" s="616" t="s">
        <v>459</v>
      </c>
      <c r="B36" s="616" t="s">
        <v>770</v>
      </c>
      <c r="C36" s="419" t="s">
        <v>783</v>
      </c>
      <c r="D36" s="639">
        <f>'cultura 2'!J23</f>
        <v>20000</v>
      </c>
      <c r="E36" s="622">
        <v>35000</v>
      </c>
    </row>
    <row r="37" spans="1:5" ht="30" customHeight="1" x14ac:dyDescent="0.25">
      <c r="A37" s="617"/>
      <c r="B37" s="617"/>
      <c r="C37" s="419" t="s">
        <v>829</v>
      </c>
      <c r="D37" s="640"/>
      <c r="E37" s="623"/>
    </row>
    <row r="38" spans="1:5" ht="40.5" customHeight="1" x14ac:dyDescent="0.25">
      <c r="A38" s="457"/>
      <c r="B38" s="457"/>
      <c r="C38" s="419" t="s">
        <v>782</v>
      </c>
      <c r="D38" s="641"/>
      <c r="E38" s="624"/>
    </row>
    <row r="39" spans="1:5" ht="38.25" x14ac:dyDescent="0.25">
      <c r="A39" s="389" t="s">
        <v>830</v>
      </c>
      <c r="B39" s="389"/>
      <c r="C39" s="389"/>
      <c r="D39" s="427"/>
      <c r="E39" s="443">
        <v>20000</v>
      </c>
    </row>
    <row r="40" spans="1:5" ht="39" customHeight="1" x14ac:dyDescent="0.25">
      <c r="A40" s="209" t="s">
        <v>831</v>
      </c>
      <c r="B40" s="209"/>
      <c r="C40" s="209"/>
      <c r="D40" s="428">
        <f>'cultura 2'!J23</f>
        <v>20000</v>
      </c>
      <c r="E40" s="443">
        <v>20000</v>
      </c>
    </row>
    <row r="41" spans="1:5" ht="34.5" customHeight="1" x14ac:dyDescent="0.25">
      <c r="A41" s="423" t="s">
        <v>832</v>
      </c>
      <c r="B41" s="423"/>
      <c r="C41" s="423"/>
      <c r="D41" s="430"/>
      <c r="E41" s="443">
        <f>SUM(E8:E40)</f>
        <v>1125400</v>
      </c>
    </row>
  </sheetData>
  <mergeCells count="40">
    <mergeCell ref="A2:E2"/>
    <mergeCell ref="A4:E4"/>
    <mergeCell ref="B36:B38"/>
    <mergeCell ref="A36:A38"/>
    <mergeCell ref="D36:D38"/>
    <mergeCell ref="B33:B35"/>
    <mergeCell ref="D12:D14"/>
    <mergeCell ref="B15:B19"/>
    <mergeCell ref="A33:A35"/>
    <mergeCell ref="D33:D35"/>
    <mergeCell ref="B29:B30"/>
    <mergeCell ref="A29:A30"/>
    <mergeCell ref="A15:A19"/>
    <mergeCell ref="D15:D19"/>
    <mergeCell ref="A23:A24"/>
    <mergeCell ref="B23:B24"/>
    <mergeCell ref="E36:E38"/>
    <mergeCell ref="D25:D26"/>
    <mergeCell ref="D27:D28"/>
    <mergeCell ref="A25:A26"/>
    <mergeCell ref="E29:E30"/>
    <mergeCell ref="E27:E28"/>
    <mergeCell ref="E6:E7"/>
    <mergeCell ref="E25:E26"/>
    <mergeCell ref="B27:B28"/>
    <mergeCell ref="A27:A28"/>
    <mergeCell ref="E33:E35"/>
    <mergeCell ref="E8:E10"/>
    <mergeCell ref="E12:E14"/>
    <mergeCell ref="E15:E19"/>
    <mergeCell ref="E23:E24"/>
    <mergeCell ref="B8:B10"/>
    <mergeCell ref="D8:D10"/>
    <mergeCell ref="A8:A10"/>
    <mergeCell ref="A12:A14"/>
    <mergeCell ref="B12:B14"/>
    <mergeCell ref="D6:D7"/>
    <mergeCell ref="B25:B26"/>
    <mergeCell ref="B6:B7"/>
    <mergeCell ref="C6:C7"/>
  </mergeCells>
  <pageMargins left="0.70866141732283472" right="0.70866141732283472" top="0.74803149606299213" bottom="0.74803149606299213" header="0.31496062992125984" footer="0.31496062992125984"/>
  <pageSetup paperSize="9" scale="8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5"/>
  <sheetViews>
    <sheetView workbookViewId="0">
      <selection activeCell="B18" sqref="B18"/>
    </sheetView>
  </sheetViews>
  <sheetFormatPr baseColWidth="10" defaultRowHeight="15" x14ac:dyDescent="0.25"/>
  <cols>
    <col min="1" max="1" width="43.140625" style="139" customWidth="1"/>
    <col min="2" max="2" width="16.7109375" style="139" customWidth="1"/>
    <col min="3" max="4" width="13" style="139" customWidth="1"/>
    <col min="5" max="5" width="9.7109375" style="139" customWidth="1"/>
  </cols>
  <sheetData>
    <row r="3" spans="1:10" ht="18.75" x14ac:dyDescent="0.3">
      <c r="A3" s="651" t="s">
        <v>795</v>
      </c>
      <c r="B3" s="652"/>
      <c r="C3" s="652"/>
      <c r="D3" s="652"/>
      <c r="E3" s="652"/>
      <c r="F3" s="652"/>
      <c r="G3" s="652"/>
      <c r="H3" s="652"/>
      <c r="I3" s="652"/>
      <c r="J3" s="653"/>
    </row>
    <row r="6" spans="1:10" x14ac:dyDescent="0.25">
      <c r="A6" s="656" t="s">
        <v>532</v>
      </c>
      <c r="B6" s="655" t="s">
        <v>546</v>
      </c>
      <c r="C6" s="655"/>
      <c r="D6" s="655"/>
      <c r="E6" s="655" t="s">
        <v>551</v>
      </c>
      <c r="F6" s="655"/>
      <c r="G6" s="655" t="s">
        <v>98</v>
      </c>
      <c r="H6" s="655"/>
      <c r="I6" s="655"/>
      <c r="J6" s="654" t="s">
        <v>549</v>
      </c>
    </row>
    <row r="7" spans="1:10" ht="26.25" x14ac:dyDescent="0.25">
      <c r="A7" s="657"/>
      <c r="B7" s="344" t="s">
        <v>572</v>
      </c>
      <c r="C7" s="344" t="s">
        <v>573</v>
      </c>
      <c r="D7" s="344" t="s">
        <v>574</v>
      </c>
      <c r="E7" s="344" t="s">
        <v>547</v>
      </c>
      <c r="F7" s="343" t="s">
        <v>550</v>
      </c>
      <c r="G7" s="345" t="s">
        <v>320</v>
      </c>
      <c r="H7" s="343" t="s">
        <v>100</v>
      </c>
      <c r="I7" s="346" t="s">
        <v>548</v>
      </c>
      <c r="J7" s="654"/>
    </row>
    <row r="8" spans="1:10" x14ac:dyDescent="0.25">
      <c r="A8" s="402" t="s">
        <v>749</v>
      </c>
      <c r="B8" s="402"/>
      <c r="C8" s="402"/>
      <c r="D8" s="402" t="s">
        <v>794</v>
      </c>
      <c r="E8" s="402"/>
      <c r="F8" s="415">
        <v>50000</v>
      </c>
      <c r="G8" s="415">
        <v>50000</v>
      </c>
      <c r="H8" s="415"/>
      <c r="I8" s="75"/>
      <c r="J8" s="85">
        <f>SUM(G8:I8)</f>
        <v>50000</v>
      </c>
    </row>
    <row r="9" spans="1:10" x14ac:dyDescent="0.25">
      <c r="A9" s="402" t="s">
        <v>26</v>
      </c>
      <c r="B9" s="402"/>
      <c r="C9" s="402"/>
      <c r="D9" s="402" t="s">
        <v>794</v>
      </c>
      <c r="E9" s="402"/>
      <c r="F9" s="415">
        <v>90000</v>
      </c>
      <c r="G9" s="415">
        <v>90000</v>
      </c>
      <c r="H9" s="415"/>
      <c r="I9" s="75"/>
      <c r="J9" s="85">
        <f t="shared" ref="J9:J24" si="0">SUM(G9:I9)</f>
        <v>90000</v>
      </c>
    </row>
    <row r="10" spans="1:10" x14ac:dyDescent="0.25">
      <c r="A10" s="402" t="s">
        <v>27</v>
      </c>
      <c r="B10" s="402"/>
      <c r="C10" s="402"/>
      <c r="D10" s="402" t="s">
        <v>794</v>
      </c>
      <c r="E10" s="402"/>
      <c r="F10" s="415">
        <v>60000</v>
      </c>
      <c r="G10" s="415">
        <v>60000</v>
      </c>
      <c r="H10" s="415"/>
      <c r="I10" s="75"/>
      <c r="J10" s="85">
        <f t="shared" si="0"/>
        <v>60000</v>
      </c>
    </row>
    <row r="11" spans="1:10" x14ac:dyDescent="0.25">
      <c r="A11" s="402" t="s">
        <v>182</v>
      </c>
      <c r="B11" s="402"/>
      <c r="C11" s="402"/>
      <c r="D11" s="402" t="s">
        <v>794</v>
      </c>
      <c r="E11" s="402"/>
      <c r="F11" s="415">
        <v>250000</v>
      </c>
      <c r="G11" s="415">
        <v>250000</v>
      </c>
      <c r="H11" s="415"/>
      <c r="I11" s="75"/>
      <c r="J11" s="85">
        <v>250000</v>
      </c>
    </row>
    <row r="12" spans="1:10" ht="39" x14ac:dyDescent="0.25">
      <c r="A12" s="402" t="s">
        <v>28</v>
      </c>
      <c r="B12" s="402"/>
      <c r="C12" s="402"/>
      <c r="D12" s="402" t="s">
        <v>794</v>
      </c>
      <c r="E12" s="402"/>
      <c r="F12" s="415">
        <v>30000</v>
      </c>
      <c r="G12" s="415">
        <v>30000</v>
      </c>
      <c r="H12" s="415"/>
      <c r="I12" s="75"/>
      <c r="J12" s="85">
        <f t="shared" si="0"/>
        <v>30000</v>
      </c>
    </row>
    <row r="13" spans="1:10" x14ac:dyDescent="0.25">
      <c r="A13" s="76" t="s">
        <v>29</v>
      </c>
      <c r="B13" s="76"/>
      <c r="C13" s="76"/>
      <c r="D13" s="402" t="s">
        <v>794</v>
      </c>
      <c r="E13" s="76"/>
      <c r="F13" s="415">
        <f>G13</f>
        <v>110400</v>
      </c>
      <c r="G13" s="415">
        <v>110400</v>
      </c>
      <c r="H13" s="415"/>
      <c r="I13" s="75"/>
      <c r="J13" s="85">
        <f t="shared" si="0"/>
        <v>110400</v>
      </c>
    </row>
    <row r="14" spans="1:10" ht="26.25" x14ac:dyDescent="0.25">
      <c r="A14" s="402" t="s">
        <v>183</v>
      </c>
      <c r="B14" s="402"/>
      <c r="C14" s="402"/>
      <c r="D14" s="402" t="s">
        <v>794</v>
      </c>
      <c r="E14" s="402"/>
      <c r="F14" s="415">
        <v>50000</v>
      </c>
      <c r="G14" s="415">
        <v>50000</v>
      </c>
      <c r="H14" s="415"/>
      <c r="I14" s="75"/>
      <c r="J14" s="85">
        <v>50000</v>
      </c>
    </row>
    <row r="15" spans="1:10" ht="26.25" x14ac:dyDescent="0.25">
      <c r="A15" s="402" t="s">
        <v>30</v>
      </c>
      <c r="B15" s="402"/>
      <c r="C15" s="402"/>
      <c r="D15" s="402" t="s">
        <v>794</v>
      </c>
      <c r="E15" s="402"/>
      <c r="F15" s="416">
        <v>50000</v>
      </c>
      <c r="G15" s="416">
        <v>50000</v>
      </c>
      <c r="H15" s="415"/>
      <c r="I15" s="75"/>
      <c r="J15" s="85">
        <v>50000</v>
      </c>
    </row>
    <row r="16" spans="1:10" ht="26.25" x14ac:dyDescent="0.25">
      <c r="A16" s="402" t="s">
        <v>184</v>
      </c>
      <c r="B16" s="402"/>
      <c r="C16" s="402"/>
      <c r="D16" s="402" t="s">
        <v>794</v>
      </c>
      <c r="E16" s="402"/>
      <c r="F16" s="415">
        <v>60000</v>
      </c>
      <c r="G16" s="415">
        <v>60000</v>
      </c>
      <c r="H16" s="415"/>
      <c r="I16" s="75"/>
      <c r="J16" s="85">
        <v>60000</v>
      </c>
    </row>
    <row r="17" spans="1:11" ht="26.25" x14ac:dyDescent="0.25">
      <c r="A17" s="402" t="s">
        <v>185</v>
      </c>
      <c r="B17" s="402"/>
      <c r="C17" s="402"/>
      <c r="D17" s="402" t="s">
        <v>794</v>
      </c>
      <c r="E17" s="402"/>
      <c r="F17" s="415">
        <v>50000</v>
      </c>
      <c r="G17" s="415">
        <v>50000</v>
      </c>
      <c r="H17" s="415"/>
      <c r="I17" s="75"/>
      <c r="J17" s="85">
        <v>50000</v>
      </c>
    </row>
    <row r="18" spans="1:11" ht="26.25" x14ac:dyDescent="0.25">
      <c r="A18" s="402" t="s">
        <v>826</v>
      </c>
      <c r="B18" s="402"/>
      <c r="C18" s="402"/>
      <c r="D18" s="402" t="s">
        <v>794</v>
      </c>
      <c r="E18" s="402"/>
      <c r="F18" s="415">
        <v>80000</v>
      </c>
      <c r="G18" s="415">
        <v>80000</v>
      </c>
      <c r="H18" s="415"/>
      <c r="I18" s="75"/>
      <c r="J18" s="85">
        <v>80000</v>
      </c>
      <c r="K18" s="70"/>
    </row>
    <row r="19" spans="1:11" ht="26.25" x14ac:dyDescent="0.25">
      <c r="A19" s="402" t="s">
        <v>763</v>
      </c>
      <c r="B19" s="402"/>
      <c r="C19" s="402"/>
      <c r="D19" s="402" t="s">
        <v>794</v>
      </c>
      <c r="E19" s="402"/>
      <c r="F19" s="415">
        <f t="shared" ref="F19:F24" si="1">G19</f>
        <v>50000</v>
      </c>
      <c r="G19" s="415">
        <v>50000</v>
      </c>
      <c r="H19" s="415"/>
      <c r="I19" s="75"/>
      <c r="J19" s="85">
        <f t="shared" si="0"/>
        <v>50000</v>
      </c>
    </row>
    <row r="20" spans="1:11" ht="39" x14ac:dyDescent="0.25">
      <c r="A20" s="402" t="s">
        <v>766</v>
      </c>
      <c r="B20" s="402"/>
      <c r="C20" s="402"/>
      <c r="D20" s="402" t="s">
        <v>794</v>
      </c>
      <c r="E20" s="402"/>
      <c r="F20" s="415">
        <f t="shared" si="1"/>
        <v>50000</v>
      </c>
      <c r="G20" s="415">
        <v>50000</v>
      </c>
      <c r="H20" s="415"/>
      <c r="I20" s="75"/>
      <c r="J20" s="85">
        <f t="shared" si="0"/>
        <v>50000</v>
      </c>
      <c r="K20" s="70"/>
    </row>
    <row r="21" spans="1:11" ht="39" x14ac:dyDescent="0.25">
      <c r="A21" s="402" t="s">
        <v>827</v>
      </c>
      <c r="B21" s="402"/>
      <c r="C21" s="402"/>
      <c r="D21" s="402" t="s">
        <v>794</v>
      </c>
      <c r="E21" s="402"/>
      <c r="F21" s="415">
        <f t="shared" si="1"/>
        <v>70000</v>
      </c>
      <c r="G21" s="415">
        <v>70000</v>
      </c>
      <c r="H21" s="415"/>
      <c r="I21" s="75"/>
      <c r="J21" s="85">
        <f t="shared" si="0"/>
        <v>70000</v>
      </c>
    </row>
    <row r="22" spans="1:11" x14ac:dyDescent="0.25">
      <c r="A22" s="402" t="s">
        <v>459</v>
      </c>
      <c r="B22" s="402"/>
      <c r="C22" s="402"/>
      <c r="D22" s="402" t="s">
        <v>794</v>
      </c>
      <c r="E22" s="402"/>
      <c r="F22" s="415">
        <f t="shared" si="1"/>
        <v>35000</v>
      </c>
      <c r="G22" s="415">
        <v>35000</v>
      </c>
      <c r="H22" s="415"/>
      <c r="I22" s="75"/>
      <c r="J22" s="85">
        <f t="shared" si="0"/>
        <v>35000</v>
      </c>
    </row>
    <row r="23" spans="1:11" ht="39" x14ac:dyDescent="0.25">
      <c r="A23" s="402" t="s">
        <v>830</v>
      </c>
      <c r="B23" s="402"/>
      <c r="C23" s="402"/>
      <c r="D23" s="402" t="s">
        <v>794</v>
      </c>
      <c r="E23" s="402"/>
      <c r="F23" s="415">
        <f t="shared" si="1"/>
        <v>20000</v>
      </c>
      <c r="G23" s="415">
        <v>20000</v>
      </c>
      <c r="H23" s="415"/>
      <c r="I23" s="75"/>
      <c r="J23" s="85">
        <f t="shared" si="0"/>
        <v>20000</v>
      </c>
    </row>
    <row r="24" spans="1:11" ht="26.25" x14ac:dyDescent="0.25">
      <c r="A24" s="417" t="s">
        <v>831</v>
      </c>
      <c r="B24" s="417"/>
      <c r="C24" s="417"/>
      <c r="D24" s="402" t="s">
        <v>794</v>
      </c>
      <c r="E24" s="417"/>
      <c r="F24" s="418">
        <f t="shared" si="1"/>
        <v>20000</v>
      </c>
      <c r="G24" s="418">
        <v>20000</v>
      </c>
      <c r="H24" s="415"/>
      <c r="I24" s="75"/>
      <c r="J24" s="85">
        <f t="shared" si="0"/>
        <v>20000</v>
      </c>
    </row>
    <row r="25" spans="1:11" x14ac:dyDescent="0.25">
      <c r="A25" s="55"/>
      <c r="B25" s="55"/>
      <c r="C25" s="55"/>
      <c r="D25" s="55"/>
      <c r="E25" s="55"/>
      <c r="F25" s="112">
        <f>SUM(F8:F24)</f>
        <v>1125400</v>
      </c>
      <c r="G25" s="112">
        <f t="shared" ref="G25:J25" si="2">SUM(G8:G24)</f>
        <v>1125400</v>
      </c>
      <c r="H25" s="112">
        <f t="shared" si="2"/>
        <v>0</v>
      </c>
      <c r="I25" s="112">
        <f t="shared" si="2"/>
        <v>0</v>
      </c>
      <c r="J25" s="112">
        <f t="shared" si="2"/>
        <v>1125400</v>
      </c>
      <c r="K25" s="70"/>
    </row>
  </sheetData>
  <mergeCells count="6">
    <mergeCell ref="A3:J3"/>
    <mergeCell ref="J6:J7"/>
    <mergeCell ref="B6:D6"/>
    <mergeCell ref="E6:F6"/>
    <mergeCell ref="G6:I6"/>
    <mergeCell ref="A6:A7"/>
  </mergeCells>
  <pageMargins left="0.70866141732283472" right="0.70866141732283472" top="0.74803149606299213" bottom="0.74803149606299213" header="0.31496062992125984" footer="0.31496062992125984"/>
  <pageSetup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zoomScale="41" zoomScaleNormal="41" workbookViewId="0">
      <selection activeCell="K18" sqref="K1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atención integral y equitativa</vt:lpstr>
      <vt:lpstr>presupuesto por  lineas y proye</vt:lpstr>
      <vt:lpstr>GLOBAL DE LAS SECRETARIAS</vt:lpstr>
      <vt:lpstr>RESUMEN SECERETARIAS Y DIRECCIO</vt:lpstr>
      <vt:lpstr>GOBIERNO 1</vt:lpstr>
      <vt:lpstr>INFRAESTRUCTURA</vt:lpstr>
      <vt:lpstr>PLANEACION 1</vt:lpstr>
      <vt:lpstr>CONTROL 2</vt:lpstr>
      <vt:lpstr>control municipal</vt:lpstr>
      <vt:lpstr>CGA 2</vt:lpstr>
      <vt:lpstr>cga</vt:lpstr>
      <vt:lpstr>AVALUSO 2</vt:lpstr>
      <vt:lpstr>AVLUOS Y CATASTROS</vt:lpstr>
      <vt:lpstr>AREAS HISTO 2</vt:lpstr>
      <vt:lpstr>ÁREAS HSITORICAS</vt:lpstr>
      <vt:lpstr>DIRECCIÓN PLANIFICACION</vt:lpstr>
      <vt:lpstr>PLANEACION 2</vt:lpstr>
      <vt:lpstr>MOVILIDAD</vt:lpstr>
      <vt:lpstr>RESUMEN TODAS LAS SECRETARIAS</vt:lpstr>
      <vt:lpstr>NOMENCLATURA</vt:lpstr>
      <vt:lpstr>DESARROLLO SOCIOL 2</vt:lpstr>
      <vt:lpstr>DIRECCIÓN DE DESARROLLO SOCIAL</vt:lpstr>
      <vt:lpstr>cultura1</vt:lpstr>
      <vt:lpstr>cultura 2</vt:lpstr>
      <vt:lpstr>Hoja1</vt:lpstr>
      <vt:lpstr>cultura1!Área_de_impresión</vt:lpstr>
      <vt:lpstr>'DIRECCIÓN DE DESARROLLO SOCIAL'!Área_de_impresión</vt:lpstr>
      <vt:lpstr>cultura1!Títulos_a_imprimir</vt:lpstr>
      <vt:lpstr>'DIRECCIÓN DE DESARROLLO SOCIAL'!Títulos_a_imprimir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G. Verdugo Ochoa</dc:creator>
  <cp:lastModifiedBy>Luz G. Verdugo Ochoa</cp:lastModifiedBy>
  <cp:lastPrinted>2012-11-26T22:43:58Z</cp:lastPrinted>
  <dcterms:created xsi:type="dcterms:W3CDTF">2012-09-25T15:23:18Z</dcterms:created>
  <dcterms:modified xsi:type="dcterms:W3CDTF">2012-12-07T19:14:15Z</dcterms:modified>
</cp:coreProperties>
</file>